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Covid 19\"/>
    </mc:Choice>
  </mc:AlternateContent>
  <bookViews>
    <workbookView xWindow="0" yWindow="0" windowWidth="28800" windowHeight="11700" activeTab="1"/>
  </bookViews>
  <sheets>
    <sheet name="Education and Daily Activities" sheetId="1" r:id="rId1"/>
    <sheet name="Food, Finances, and Services" sheetId="2" r:id="rId2"/>
  </sheets>
  <definedNames>
    <definedName name="_xlnm.Print_Area" localSheetId="0">'Education and Daily Activities'!$A:$E</definedName>
  </definedNames>
  <calcPr calcId="162913"/>
</workbook>
</file>

<file path=xl/calcChain.xml><?xml version="1.0" encoding="utf-8"?>
<calcChain xmlns="http://schemas.openxmlformats.org/spreadsheetml/2006/main">
  <c r="B80" i="2" l="1"/>
  <c r="B77" i="2"/>
  <c r="B74" i="2"/>
  <c r="B73" i="2"/>
  <c r="B71" i="2"/>
  <c r="B70" i="2"/>
  <c r="B69" i="2"/>
  <c r="B68" i="2"/>
  <c r="B66" i="2"/>
  <c r="B65" i="2"/>
  <c r="B64" i="2"/>
  <c r="B63" i="2"/>
  <c r="B62" i="2"/>
  <c r="B58" i="2"/>
  <c r="B57" i="2"/>
  <c r="B55" i="2"/>
  <c r="B54" i="2"/>
  <c r="B53" i="2"/>
  <c r="B52" i="2"/>
  <c r="B51" i="2"/>
  <c r="B50" i="2"/>
  <c r="B48" i="2"/>
  <c r="B47" i="2"/>
  <c r="B46" i="2"/>
  <c r="B45" i="2"/>
  <c r="B43" i="2"/>
  <c r="B42" i="2"/>
  <c r="B41" i="2"/>
  <c r="B40" i="2"/>
  <c r="B39" i="2"/>
  <c r="B38" i="2"/>
  <c r="B37" i="2"/>
  <c r="B36" i="2"/>
  <c r="B35" i="2"/>
  <c r="B34" i="2"/>
  <c r="B33" i="2"/>
  <c r="B32" i="2"/>
  <c r="B31" i="2"/>
  <c r="B30" i="2"/>
  <c r="B29" i="2"/>
  <c r="B28" i="2"/>
  <c r="B26" i="2"/>
  <c r="B25" i="2"/>
  <c r="B24" i="2"/>
  <c r="B22" i="2"/>
  <c r="B21" i="2"/>
  <c r="B20" i="2"/>
  <c r="B19" i="2"/>
  <c r="B18" i="2"/>
  <c r="B17" i="2"/>
  <c r="B15" i="2"/>
  <c r="B14" i="2"/>
  <c r="B13" i="2"/>
  <c r="B11" i="2"/>
  <c r="B10" i="2"/>
  <c r="B9" i="2"/>
  <c r="B8" i="2"/>
  <c r="B120" i="1"/>
  <c r="B119" i="1"/>
  <c r="B118" i="1"/>
  <c r="B116" i="1"/>
  <c r="B115" i="1"/>
  <c r="B114" i="1"/>
  <c r="B113" i="1"/>
  <c r="B112" i="1"/>
  <c r="B110" i="1"/>
  <c r="B108" i="1"/>
  <c r="B107" i="1"/>
  <c r="B106" i="1"/>
  <c r="B105" i="1"/>
  <c r="B103" i="1"/>
  <c r="B102" i="1"/>
  <c r="B101" i="1"/>
  <c r="B100" i="1"/>
  <c r="B99" i="1"/>
  <c r="B97" i="1"/>
  <c r="B96" i="1"/>
  <c r="B95" i="1"/>
  <c r="B94" i="1"/>
  <c r="B93" i="1"/>
  <c r="B92" i="1"/>
  <c r="B91" i="1"/>
  <c r="B90" i="1"/>
  <c r="B89" i="1"/>
  <c r="B87" i="1"/>
  <c r="B86" i="1"/>
  <c r="B85" i="1"/>
  <c r="B84" i="1"/>
  <c r="B83" i="1"/>
  <c r="B82" i="1"/>
  <c r="B80" i="1"/>
  <c r="B79" i="1"/>
  <c r="B78" i="1"/>
  <c r="B77" i="1"/>
  <c r="B76" i="1"/>
  <c r="B75" i="1"/>
  <c r="B74" i="1"/>
  <c r="B73" i="1"/>
  <c r="B72" i="1"/>
  <c r="B70" i="1"/>
  <c r="B69" i="1"/>
  <c r="B68" i="1"/>
  <c r="B67" i="1"/>
  <c r="B66" i="1"/>
  <c r="B65" i="1"/>
  <c r="B64" i="1"/>
  <c r="B62" i="1"/>
  <c r="B61" i="1"/>
  <c r="B60" i="1"/>
  <c r="B59" i="1"/>
  <c r="B58" i="1"/>
  <c r="B57" i="1"/>
  <c r="B55" i="1"/>
  <c r="B54" i="1"/>
  <c r="B53" i="1"/>
  <c r="B50" i="1"/>
  <c r="B49" i="1"/>
  <c r="B48" i="1"/>
  <c r="B47" i="1"/>
  <c r="B45" i="1"/>
  <c r="B44" i="1"/>
  <c r="B43" i="1"/>
  <c r="B42" i="1"/>
  <c r="B41" i="1"/>
  <c r="B39" i="1"/>
  <c r="B38" i="1"/>
  <c r="B37" i="1"/>
  <c r="B36" i="1"/>
  <c r="B35" i="1"/>
  <c r="B34" i="1"/>
  <c r="B33" i="1"/>
  <c r="B32" i="1"/>
  <c r="C31" i="1"/>
  <c r="B31" i="1"/>
  <c r="B30" i="1"/>
  <c r="B29" i="1"/>
  <c r="B27" i="1"/>
  <c r="B26" i="1"/>
  <c r="B20" i="1"/>
  <c r="B19" i="1"/>
  <c r="B18" i="1"/>
  <c r="B17" i="1"/>
  <c r="B16" i="1"/>
  <c r="B15" i="1"/>
  <c r="B14" i="1"/>
  <c r="B13" i="1"/>
  <c r="B12" i="1"/>
  <c r="B11" i="1"/>
  <c r="B10" i="1"/>
  <c r="B9" i="1"/>
  <c r="B8" i="1"/>
</calcChain>
</file>

<file path=xl/sharedStrings.xml><?xml version="1.0" encoding="utf-8"?>
<sst xmlns="http://schemas.openxmlformats.org/spreadsheetml/2006/main" count="225" uniqueCount="216">
  <si>
    <t>For questions or suggestions about resources to add, please contact us at autismprogram@bmc.org</t>
  </si>
  <si>
    <t>If you have any questions about the resources in this spreadsheet, or have additional resources that should be added, please contact us at autismprogram@bmc.org.</t>
  </si>
  <si>
    <t xml:space="preserve">This spreadsheet will be updated with new resources and supports as they become available. </t>
  </si>
  <si>
    <t>Category</t>
  </si>
  <si>
    <t>Resource</t>
  </si>
  <si>
    <t>Description</t>
  </si>
  <si>
    <t>Details</t>
  </si>
  <si>
    <t>Immediate Assistance</t>
  </si>
  <si>
    <t>Coronavirus-Specific</t>
  </si>
  <si>
    <t>Call 1-800-985-5990 or text TalkWithUs to 66746</t>
  </si>
  <si>
    <t>Video and activities to learn about the Coronavirus</t>
  </si>
  <si>
    <t>Call 800-273-8255 or Chat with Lifeline</t>
  </si>
  <si>
    <t>Article for parents with tips for talking about the coronavirus with children</t>
  </si>
  <si>
    <t>Plain-language Q&amp;A for kids to help explain the coronavirus and what to do to stay safe and healthy</t>
  </si>
  <si>
    <t>Tips for talking about Coronavirus and helping kids cope</t>
  </si>
  <si>
    <t>Text TALK to 741741</t>
  </si>
  <si>
    <t xml:space="preserve">From the Child Mind Institute with concrete tips and discussion points </t>
  </si>
  <si>
    <t>Visit this link for a comprehensive list with contact information for each</t>
  </si>
  <si>
    <t xml:space="preserve">Created by NPR, geared towards children </t>
  </si>
  <si>
    <t>Free to download and print</t>
  </si>
  <si>
    <t>Financial Assistance</t>
  </si>
  <si>
    <t>Online applications only right now.</t>
  </si>
  <si>
    <t>Visual for good handwashing practice</t>
  </si>
  <si>
    <t xml:space="preserve">Wage replacement as a result of not being able to work </t>
  </si>
  <si>
    <t>Call 1-877-872-5627</t>
  </si>
  <si>
    <t>Visual for communicating symptoms of illness</t>
  </si>
  <si>
    <t xml:space="preserve">Information including how to apply for SNAP, WIC, DTA benefits </t>
  </si>
  <si>
    <t>Coronavirus-specific pictures for communicating about the virus</t>
  </si>
  <si>
    <t>MA Fair Labor Hotline</t>
  </si>
  <si>
    <t xml:space="preserve">If you are concerned about missing work and wages, but aren't sure what your options are. </t>
  </si>
  <si>
    <t>Call 617-727-3465</t>
  </si>
  <si>
    <t>From NASP (resource available in Spanish, Amharic, Chinese, French, Korean, Vietnamese)</t>
  </si>
  <si>
    <t>Allows for businesses to reduce the hours of permanent full-time and part-time employees from 10% up to 60% with the remainder of hours being made up with Unemployment Assistance</t>
  </si>
  <si>
    <t>charles.bennett@state.ma.us or (617) 620-4965</t>
  </si>
  <si>
    <t>Resources from the Autism Society of America, including mental health, routines, education, and lifestyle supports</t>
  </si>
  <si>
    <t xml:space="preserve">Social Distancing </t>
  </si>
  <si>
    <t>Supporting Your Family During Quarantine or Isolation</t>
  </si>
  <si>
    <t>Tips for Social Distancing, Quarantine, and Isolation during an Infectious Disease Outbreak (Substance Abuse and Mental Health Services Administration, SAMHSA)</t>
  </si>
  <si>
    <t>Supporting Homebound Children During COVID-19</t>
  </si>
  <si>
    <t xml:space="preserve">Strategies for managing extended time at home, talking about big changes, and self-care </t>
  </si>
  <si>
    <t>Taking Care of Family Well-Being</t>
  </si>
  <si>
    <t>From the National Child Traumatic Stress Network, NCTSN</t>
  </si>
  <si>
    <t>Educational Learning</t>
  </si>
  <si>
    <t xml:space="preserve">Free printable lesson plans K-8 </t>
  </si>
  <si>
    <t>Free education content in public courses from leading schools, universities, museums, and cultural institutions.</t>
  </si>
  <si>
    <t xml:space="preserve">ABC Mouse </t>
  </si>
  <si>
    <t xml:space="preserve">A "families helping families" resource </t>
  </si>
  <si>
    <t>mutualaidmamas@gmail.com  or 339-545-1315</t>
  </si>
  <si>
    <t>Educational activities for children ages 2-8</t>
  </si>
  <si>
    <t>If the new coronavirus (COVID-19) crisis has impacted you or your family financially, the CJP Warmline (1-800-CJP-9500) may be able to assist you.</t>
  </si>
  <si>
    <t>With one phone call or by filling out a simple online form, trained Warmline counselors can begin to help you navigate available services across our Jewish community. CJP welcomes the participation of interfaith couples and families, and people of all abilities, backgrounds, and sexual orientations.</t>
  </si>
  <si>
    <t>United Way’s Mass 2-1-1 statewide consumer hotline will provide consumer help during the COVID-19 public health emergency.</t>
  </si>
  <si>
    <t>Individuals can dial 2-1-1 for comprehensive information and referrals related to the virus, including information on where they can access flexible funds (up to $2,000) through the COVID-19 Family Support Fund.</t>
  </si>
  <si>
    <t>$1000 grants for full-time restaurant workers in Massachusetts</t>
  </si>
  <si>
    <t xml:space="preserve">Providing $150 gift cards to families in need as supplies last </t>
  </si>
  <si>
    <t>Internet/Technology</t>
  </si>
  <si>
    <t>Use code AOFLUNICEF</t>
  </si>
  <si>
    <t>Wifi hotspots open to non-customers, 60 days of free internet for low-income families who are new members, no data limits for current members, and call to inform of harship paying bill</t>
  </si>
  <si>
    <t xml:space="preserve">60 days of free internet for students. Installation fees will be waived for new student households. </t>
  </si>
  <si>
    <t>To enroll, call 1-844-488-8395. Limited to Spectrum Massachusetts cities/towns</t>
  </si>
  <si>
    <t>"Learn at home" website that has daily courses for students from Pre-K to grades 6 and higher</t>
  </si>
  <si>
    <t>Daily Free learning workbooks for teachers to share with parents</t>
  </si>
  <si>
    <t xml:space="preserve">Every student in grade 3-12 that needs one will be supplied </t>
  </si>
  <si>
    <t>Food/Meal Pickup Sites</t>
  </si>
  <si>
    <t>Comprehensive list of school closure meal information and resources</t>
  </si>
  <si>
    <t>Options for food assistance in Boston</t>
  </si>
  <si>
    <t>Listing of educational websites that are offering free subscriptions</t>
  </si>
  <si>
    <t>Meal site maps in Cape Verdean, Chinese (traditional), Haitian Creole, Russian, Spanish, Vietnamese</t>
  </si>
  <si>
    <t>Lists instruction for families (halfway down the page) to access online learning platforms for BPS</t>
  </si>
  <si>
    <t>Options for food assistance in Everett</t>
  </si>
  <si>
    <t>Virtual tours of 600+ colleges &amp; universities in the US</t>
  </si>
  <si>
    <t>Options for food assistance in Chelsea</t>
  </si>
  <si>
    <t>Websites and activities for preschoolers (from Andover Public Schools, available to any student from any district)</t>
  </si>
  <si>
    <t>Options for food assistance in Medford</t>
  </si>
  <si>
    <t>K-5 literacy and math worksheets (from Andover Public Schools, available to any student from any district)</t>
  </si>
  <si>
    <t>Food assistance options by day in Boston/Somerville/Cambridge/Arlington</t>
  </si>
  <si>
    <t>simple science experiements to do at home from TipSpoke</t>
  </si>
  <si>
    <t xml:space="preserve">Free Lunch and Dinner served daily </t>
  </si>
  <si>
    <t>Food for The Soul 651 Warren Street Roxbury, MA</t>
  </si>
  <si>
    <t xml:space="preserve">Written by ADD-tude online's editorial board with links to external supports </t>
  </si>
  <si>
    <t>Free breakfast and lunch meals to all BPS students on weekdays</t>
  </si>
  <si>
    <t>Free videos and lesson plans/activities for grades PreK-12</t>
  </si>
  <si>
    <t>Reading/Storytimes</t>
  </si>
  <si>
    <t>Free food from kids menu with free delivery if needed. Menu items include Grilled cheese, Hamburger/Cheeseburger, eggs and bacon, chicken fingers, ceasar salad and mac&amp;cheese.</t>
  </si>
  <si>
    <t>Phone number 781-871-0033. Please give 1 hour notice.</t>
  </si>
  <si>
    <t>Archive of hundreds of children's books read by famous actors and actresses</t>
  </si>
  <si>
    <t xml:space="preserve">Meals are packaged "grab and go" style </t>
  </si>
  <si>
    <t>8am-11am Monday -Friday. 2 locations- Avery Elementary School (336 High Street) and Dedham Housing Authority Resource Center (92 Veterans Road)</t>
  </si>
  <si>
    <t>New users: Free membership for 30 days with 1 audiobook + 2 Audible Originals; plus some books are free or low-cost</t>
  </si>
  <si>
    <t>Food Finder: search for resources in your community</t>
  </si>
  <si>
    <t>Follow this hashtag on social media for videos of authors reading their children's books. Or click the link to see a summary article with many videos from Romper.com</t>
  </si>
  <si>
    <t>"Grab and go" breakfast and lunch available to any SPS student</t>
  </si>
  <si>
    <t>Three drive-thru locations: the Dawe, the Gibbons, and OMS. Pick-up times: 9:30 to 11:30 AM each weekday.</t>
  </si>
  <si>
    <t>Resources for food assistance in Framingham &amp; surrounding MetroWest communities (scroll down on webpage)</t>
  </si>
  <si>
    <t>Celebrities reading children's books, from Save the Children &amp; No Kid Hungry</t>
  </si>
  <si>
    <t>Drive-up food pick-up for BPS students</t>
  </si>
  <si>
    <t>Many e-books and articles available online. Includes links to all local libraries</t>
  </si>
  <si>
    <t>Emotions/Calming</t>
  </si>
  <si>
    <t xml:space="preserve">Pick-up sites for families </t>
  </si>
  <si>
    <t>Project Bread Foodsource Hotline</t>
  </si>
  <si>
    <t>Counselors can direct you to specific resources based on your zipcode</t>
  </si>
  <si>
    <t>1-800-645-8333 (Open Mon-Fri 8am-7pm and Saturday 10-2)</t>
  </si>
  <si>
    <t xml:space="preserve">A toolkit created by the NAGC geared towards children/families </t>
  </si>
  <si>
    <t>Meal delivery to individuals/families living with critical/chronic illness</t>
  </si>
  <si>
    <t xml:space="preserve">Streams a live talk/meditation at 3PM (EST) daily and several more FREE online resources </t>
  </si>
  <si>
    <t>Information on food support in Western Mass</t>
  </si>
  <si>
    <t>Find a local agency in the Worcester area</t>
  </si>
  <si>
    <t>7 pages of activities to encourage students to find calming activities at home while your school has been temporarily shut down because of the Coronavirus or any other break.</t>
  </si>
  <si>
    <t>Information on food bank resources during COVID-19 isolation</t>
  </si>
  <si>
    <t xml:space="preserve">Food/Grocery Delivery Services </t>
  </si>
  <si>
    <t xml:space="preserve">Lots of free content! </t>
  </si>
  <si>
    <t>delivery from local restaurants</t>
  </si>
  <si>
    <t xml:space="preserve">ABA/Autism Specific behavior/skill development support </t>
  </si>
  <si>
    <t>Waiving delivery fees on over 100 restaurants (independently owned)</t>
  </si>
  <si>
    <t>meal kits</t>
  </si>
  <si>
    <t xml:space="preserve">Registrant must make FREE account and enter the code "COVID-19" and they will be automoticall enrolled in the course. First video is on setting up home routines and schedules </t>
  </si>
  <si>
    <t>Six-part training series teaching the fundamentals of Applied Behavior Analysis for caregivers</t>
  </si>
  <si>
    <t>grocery delivery</t>
  </si>
  <si>
    <t xml:space="preserve">Sign up for a free 2 week trial of GrubHub+ for free delivery </t>
  </si>
  <si>
    <t xml:space="preserve">Toolkit that provides concrete strategies for caregivers in supporting individuals with ASD </t>
  </si>
  <si>
    <t xml:space="preserve">Prescription Services </t>
  </si>
  <si>
    <t>Music</t>
  </si>
  <si>
    <t>Blog post featuring collection of free online music lessons for kids</t>
  </si>
  <si>
    <t xml:space="preserve">For Masshealth/BMC Healthnet </t>
  </si>
  <si>
    <t xml:space="preserve">90-day prescriptions and early refills are now being approved. Prescriptions can be mailed via Cornerstone Health Solutions mail order pharmacy </t>
  </si>
  <si>
    <t>1-844-319-7588 option #1 to enroll and request mailed prescriptions</t>
  </si>
  <si>
    <t>**Many healthcare pharmacies are offering free shipping of prescriptions, reach out to your pharmacy to ask**</t>
  </si>
  <si>
    <t>Videos, games, and activities from the San Francisco Symphony</t>
  </si>
  <si>
    <t xml:space="preserve">Housing </t>
  </si>
  <si>
    <t>Games and activities from the New York Philharmonic Orchestra</t>
  </si>
  <si>
    <t xml:space="preserve">Applying for emergency shelter </t>
  </si>
  <si>
    <t>1-866-584-0653</t>
  </si>
  <si>
    <t>Watch live performances from the London Symphony Orchestra and explore from different angles/perspectives</t>
  </si>
  <si>
    <t>Multiple locations throughout the city of Boston with various programs to support with childcare, employment, energy, essentials, housing, immigration, and tax assistance</t>
  </si>
  <si>
    <t xml:space="preserve">617.348.6000 </t>
  </si>
  <si>
    <t>Learn &amp; Listen videos and activities from the Dallas Symphony Orchestra</t>
  </si>
  <si>
    <t xml:space="preserve">This volunteer group is pairing families/individuals in the Boston area with individuals willing to help (errands, access to a car, storage, temporary housing, etc.) </t>
  </si>
  <si>
    <t>Features videos and activities about world music and instruments</t>
  </si>
  <si>
    <t>Animals</t>
  </si>
  <si>
    <t xml:space="preserve">Offering free 30 day storage </t>
  </si>
  <si>
    <t>1-800-GO-UHAUL</t>
  </si>
  <si>
    <t>Live streams &amp; videos from the aquarium</t>
  </si>
  <si>
    <t>Live webcams of penguins, sea lions, otters, beluga whales, and various fish at the Georgia Aquarium</t>
  </si>
  <si>
    <t xml:space="preserve">Offers advocacy and support around housing assistance, food/utilitity benefits etc. </t>
  </si>
  <si>
    <t>Utility Notices</t>
  </si>
  <si>
    <t>Live webcams of many animals at the zoo, including giraffes, gorillas, and elephants</t>
  </si>
  <si>
    <t xml:space="preserve">National Grid has suspended bill-related collections, and will not shut off service due to non-payment, until the end of April. </t>
  </si>
  <si>
    <t>Videos, activities, games, and more from the San Diego Zoo</t>
  </si>
  <si>
    <t>Columbia Gas of Massachusetts has given customers a break on outstanding bills. They are suspending late payment charges until May 1 and offering flexible payment plans for those who impacted by the virus outbreak</t>
  </si>
  <si>
    <t>Live streams &amp; videos from the aquarium, including sharks &amp; penguins</t>
  </si>
  <si>
    <t>Live feed of pandas at Zoo Atlanta</t>
  </si>
  <si>
    <t>Eversource Energy has suspended residential customer disconnections indefinitely and will work with business customers who contact them about possible adjustments to their monthly bill.</t>
  </si>
  <si>
    <t>Live webcams of pandas, lions, elephants, and more</t>
  </si>
  <si>
    <t>Outlines different scenarios and how you might request support or payment deferment</t>
  </si>
  <si>
    <t>Consumer Division Phone line for complaints/questions
(617) 737-2836</t>
  </si>
  <si>
    <t>Fitness</t>
  </si>
  <si>
    <t>MBTA</t>
  </si>
  <si>
    <t>Yoga videos for kids</t>
  </si>
  <si>
    <t xml:space="preserve">See link for reduced schedule and ongoing updates </t>
  </si>
  <si>
    <t>Movement &amp; mindfulness videos, activities</t>
  </si>
  <si>
    <t>Licenses and permits expiring between March 1- April 30, 2020 will be issued a 60-day extension.</t>
  </si>
  <si>
    <t xml:space="preserve">Free Youtube Channel with yoga classes </t>
  </si>
  <si>
    <t xml:space="preserve">Backup Childcare for Essential Workers </t>
  </si>
  <si>
    <t>Free Core Power Yoga class videos</t>
  </si>
  <si>
    <t xml:space="preserve">If you are an "essential worker" (healthcare, law enforcement, grocery store clerk, state/human services) OR have DCF involvement/shelter involvement, you can reach out to a backup childcare provider for next steps. </t>
  </si>
  <si>
    <t>25-minute workout video for kids (also many regular videos on the site!)</t>
  </si>
  <si>
    <t xml:space="preserve">Citizenship and Immigration </t>
  </si>
  <si>
    <t>Simple fitness activities to do daily</t>
  </si>
  <si>
    <t>In-person services and proceedings are suspended until April 1, but some services/support may still be available online or by phone</t>
  </si>
  <si>
    <t>Ideas for daily fitness activities for 29 days</t>
  </si>
  <si>
    <t>Free fitness video classes from the YMCA</t>
  </si>
  <si>
    <t>Apple &amp; Android Apps for Down Dog Yoga, Yoga for Beginners, HIIT, Barre, and 7 Minute Workout - apps are free to download, premium features are available for free until 4/1 for everyone and 7/1 for students &amp; teachers (K-college)</t>
  </si>
  <si>
    <t>Virtual Tours</t>
  </si>
  <si>
    <t>Take virtual tours of museums and famous landmarks via Google Street View</t>
  </si>
  <si>
    <t>Take virtual tours of this famous museum</t>
  </si>
  <si>
    <t>Explore the Great Wall</t>
  </si>
  <si>
    <t xml:space="preserve">Explore the surface of mars with their 360 feature </t>
  </si>
  <si>
    <t xml:space="preserve">Take virtual tours of the main park areas </t>
  </si>
  <si>
    <t>Watch a live feed of Niagara Falls from the Canadian side</t>
  </si>
  <si>
    <t>"Live" Classes</t>
  </si>
  <si>
    <t>Drawings and hangout time with author Mo Willems at 1PM EST daily (YouTube)</t>
  </si>
  <si>
    <t>Morning circle time and activities led by kindergarten teacher 10AM EST (Facebook)</t>
  </si>
  <si>
    <t>Music time with creator of Josh and the Jamtones at 10AM EST (Facebook). Video library available anytime.</t>
  </si>
  <si>
    <t xml:space="preserve">Cincinnati Zoo will bring the zoo to you, live at 3PM EST everyday on their homepage. They will show an animal with an activity to do at home. </t>
  </si>
  <si>
    <t>Library storytime every weekday at 11AM EST (Facebook)</t>
  </si>
  <si>
    <t>Author Oliver Jeffers will read one of his books every day at 1PM EST (Instagram)</t>
  </si>
  <si>
    <t>Live drawing classes with author &amp; illustrator Jarrett J. Krosoczka at 2PM EST (YouTube)</t>
  </si>
  <si>
    <t>Live singalong mornings at 10AM (Facebook)</t>
  </si>
  <si>
    <t>Mindful activities, mindful movements, read alouds 1PM Tues/Wed/Thurs (Zoom call, must provide email)</t>
  </si>
  <si>
    <t>Fun</t>
  </si>
  <si>
    <t>Magic tricks for kids to try at home</t>
  </si>
  <si>
    <t>Arts &amp; crafts and more projects to try at home</t>
  </si>
  <si>
    <t>Learn to draw using letters and numbers</t>
  </si>
  <si>
    <t>Each week, the Big Apple Circus will post a different circus activity on their site for all kids to participate in.</t>
  </si>
  <si>
    <t>Free pdf coloring book from artist Liz Climo</t>
  </si>
  <si>
    <t xml:space="preserve">Articles for Parents </t>
  </si>
  <si>
    <t xml:space="preserve">From "The Mighty" </t>
  </si>
  <si>
    <t xml:space="preserve">From "We are Teachers", written by a principal and offers simple concrete ideas for at-home activities </t>
  </si>
  <si>
    <t xml:space="preserve">From "Very Well" magazine online </t>
  </si>
  <si>
    <t>Safety</t>
  </si>
  <si>
    <t xml:space="preserve">Free downloadable toolkit (also available in Spanish) </t>
  </si>
  <si>
    <t>Parent to Parent Support</t>
  </si>
  <si>
    <t>BMC Autism Program's free parent-parent phone matching program for parents/caregivers of individuals with autism (you do not need to be a patient at BMC to access this program)</t>
  </si>
  <si>
    <t xml:space="preserve">Note: PLAN parents are not ed advocates or case workers, but can share their experiences, tips, strategies and ideas around a range of topics related to raising a child with ASD. </t>
  </si>
  <si>
    <t xml:space="preserve">NAMI has several on-line and over the phone supports that can be accessed </t>
  </si>
  <si>
    <t>jmaguire@namimass.org</t>
  </si>
  <si>
    <t xml:space="preserve">This is a PARENT RUN initiative that will pair families with educators to give free phone tips advice and strategies around how to do educational activities at home </t>
  </si>
  <si>
    <r>
      <t xml:space="preserve">Sophia@massfamilies.org; </t>
    </r>
    <r>
      <rPr>
        <i/>
        <sz val="10"/>
        <rFont val="Arial"/>
      </rPr>
      <t xml:space="preserve">Note: This is a parent-led initiative </t>
    </r>
  </si>
  <si>
    <t>Runs Wednesday evenings from 7-8pm;3/18/20, 3/25/20, 4/1/20, and 4/8/20</t>
  </si>
  <si>
    <t>https://zoom.us/j/640295468   to join at that time</t>
  </si>
  <si>
    <t>Runs Thusday evenings from evenings 7:00 - 8:00 PM SET on 3/19/20, 3/26/20, 4/2/20, and 4/9/20</t>
  </si>
  <si>
    <t>https://zoom.us/j/482221879   to join at that time</t>
  </si>
  <si>
    <t>Augementative Communication (AAC)</t>
  </si>
  <si>
    <t xml:space="preserve">Free download, parent resource written by Speech and Language Therapists </t>
  </si>
  <si>
    <t>Created by Storm Speech Therapy with lots of resources including family grants for getting an AAC device</t>
  </si>
  <si>
    <t>Great blog with tips, strategies and resources for using AAC devices at home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</si>
</sst>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font>
      <sz val="10"/>
      <color rgb="FF000000"/>
      <name val="Arial"/>
    </font>
    <font>
      <b/>
      <sz val="12"/>
      <color rgb="FFFFFFFF"/>
      <name val="Calibri"/>
    </font>
    <font>
      <sz val="10"/>
      <color rgb="FFFFFFFF"/>
      <name val="Arial"/>
    </font>
    <font>
      <b/>
      <sz val="10"/>
      <color rgb="FFFFFFFF"/>
      <name val="Arial"/>
    </font>
    <font>
      <b/>
      <sz val="12"/>
      <color rgb="FFFFFFFF"/>
      <name val="Arial"/>
    </font>
    <font>
      <sz val="12"/>
      <color rgb="FFFFFFFF"/>
      <name val="Arial"/>
    </font>
    <font>
      <b/>
      <sz val="11"/>
      <color rgb="FFFFFFFF"/>
      <name val="Calibri"/>
    </font>
    <font>
      <b/>
      <sz val="10"/>
      <color theme="1"/>
      <name val="Arial"/>
    </font>
    <font>
      <u/>
      <sz val="10"/>
      <color rgb="FF0000FF"/>
      <name val="Arial"/>
    </font>
    <font>
      <u/>
      <sz val="10"/>
      <color rgb="FF0000FF"/>
      <name val="Arial"/>
    </font>
    <font>
      <sz val="10"/>
      <color theme="1"/>
      <name val="Arial"/>
    </font>
    <font>
      <u/>
      <sz val="10"/>
      <color rgb="FF0000FF"/>
      <name val="Arial"/>
    </font>
    <font>
      <sz val="10"/>
      <name val="Arial"/>
    </font>
    <font>
      <sz val="10"/>
      <color rgb="FF111111"/>
      <name val="Roboto"/>
    </font>
    <font>
      <sz val="10"/>
      <color rgb="FF111111"/>
      <name val="Arial"/>
    </font>
    <font>
      <sz val="10"/>
      <color rgb="FF333333"/>
      <name val="Arial"/>
    </font>
    <font>
      <u/>
      <sz val="10"/>
      <color rgb="FF0000FF"/>
      <name val="Arial"/>
    </font>
    <font>
      <b/>
      <sz val="10"/>
      <color theme="1"/>
      <name val="Arial"/>
    </font>
    <font>
      <u/>
      <sz val="10"/>
      <color rgb="FF0000FF"/>
      <name val="Arial"/>
    </font>
    <font>
      <sz val="10"/>
      <color theme="1"/>
      <name val="Arial"/>
    </font>
    <font>
      <sz val="12"/>
      <color theme="1"/>
      <name val="Arial"/>
    </font>
    <font>
      <sz val="10"/>
      <color rgb="FF1D1D1F"/>
      <name val="Arial"/>
    </font>
    <font>
      <u/>
      <sz val="10"/>
      <color rgb="FF0000FF"/>
      <name val="Arial"/>
    </font>
    <font>
      <sz val="10"/>
      <color rgb="FF000000"/>
      <name val="Arial"/>
    </font>
    <font>
      <sz val="10"/>
      <color rgb="FF000000"/>
      <name val="Arial"/>
    </font>
    <font>
      <sz val="11"/>
      <color theme="1"/>
      <name val="Wf_segoe-ui_normal"/>
    </font>
    <font>
      <u/>
      <sz val="10"/>
      <color rgb="FF0000FF"/>
      <name val="Arial"/>
    </font>
    <font>
      <sz val="10"/>
      <color rgb="FF222222"/>
      <name val="Arial"/>
    </font>
    <font>
      <u/>
      <sz val="10"/>
      <color rgb="FF0000FF"/>
      <name val="Arial"/>
    </font>
    <font>
      <sz val="11"/>
      <color rgb="FF222222"/>
      <name val="Arial"/>
    </font>
    <font>
      <sz val="11"/>
      <color theme="1"/>
      <name val="Roboto"/>
    </font>
    <font>
      <sz val="12"/>
      <color rgb="FF202020"/>
      <name val="Helvetica"/>
    </font>
    <font>
      <b/>
      <sz val="10"/>
      <name val="Arial"/>
    </font>
    <font>
      <u/>
      <sz val="10"/>
      <color rgb="FF0000FF"/>
      <name val="Arial"/>
    </font>
    <font>
      <i/>
      <sz val="10"/>
      <color theme="1"/>
      <name val="Arial"/>
    </font>
    <font>
      <sz val="10"/>
      <color rgb="FF3E3E3E"/>
      <name val="Roboto"/>
    </font>
    <font>
      <sz val="10"/>
      <color rgb="FF141414"/>
      <name val="Arial"/>
    </font>
    <font>
      <b/>
      <sz val="10"/>
      <color rgb="FF141414"/>
      <name val="Texta"/>
    </font>
    <font>
      <sz val="10"/>
      <name val="Texta"/>
    </font>
    <font>
      <u/>
      <sz val="10"/>
      <color rgb="FF0000FF"/>
      <name val="Arial"/>
    </font>
    <font>
      <u/>
      <sz val="10"/>
      <color rgb="FF799900"/>
      <name val="Arial"/>
    </font>
    <font>
      <u/>
      <sz val="10"/>
      <color rgb="FF0000FF"/>
      <name val="Arial"/>
    </font>
    <font>
      <sz val="10"/>
      <color rgb="FF144A7F"/>
      <name val="Arial"/>
    </font>
    <font>
      <i/>
      <sz val="10"/>
      <name val="Arial"/>
    </font>
  </fonts>
  <fills count="7">
    <fill>
      <patternFill patternType="none"/>
    </fill>
    <fill>
      <patternFill patternType="gray125"/>
    </fill>
    <fill>
      <patternFill patternType="solid">
        <fgColor rgb="FF000000"/>
        <bgColor rgb="FF000000"/>
      </patternFill>
    </fill>
    <fill>
      <patternFill patternType="solid">
        <fgColor rgb="FFFFFFFF"/>
        <bgColor rgb="FFFFFFFF"/>
      </patternFill>
    </fill>
    <fill>
      <patternFill patternType="solid">
        <fgColor rgb="FFCCCCCC"/>
        <bgColor rgb="FFCCCCCC"/>
      </patternFill>
    </fill>
    <fill>
      <patternFill patternType="solid">
        <fgColor rgb="FFEFEFEF"/>
        <bgColor rgb="FFEFEFEF"/>
      </patternFill>
    </fill>
    <fill>
      <patternFill patternType="solid">
        <fgColor rgb="FFB7B7B7"/>
        <bgColor rgb="FFB7B7B7"/>
      </patternFill>
    </fill>
  </fills>
  <borders count="1">
    <border>
      <left/>
      <right/>
      <top/>
      <bottom/>
      <diagonal/>
    </border>
  </borders>
  <cellStyleXfs count="1">
    <xf numFmtId="0" fontId="0" fillId="0" borderId="0"/>
  </cellStyleXfs>
  <cellXfs count="80">
    <xf numFmtId="0" fontId="0" fillId="0" borderId="0" xfId="0" applyFont="1" applyAlignment="1"/>
    <xf numFmtId="0" fontId="2" fillId="0" borderId="0" xfId="0" applyFont="1"/>
    <xf numFmtId="0" fontId="3" fillId="0" borderId="0" xfId="0" applyFont="1" applyAlignment="1"/>
    <xf numFmtId="0" fontId="1" fillId="2" borderId="0" xfId="0" applyFont="1" applyFill="1" applyAlignment="1"/>
    <xf numFmtId="0" fontId="3" fillId="2" borderId="0" xfId="0" applyFont="1" applyFill="1" applyAlignment="1"/>
    <xf numFmtId="0" fontId="4" fillId="2" borderId="0" xfId="0" applyFont="1" applyFill="1" applyAlignment="1"/>
    <xf numFmtId="0" fontId="3" fillId="2" borderId="0" xfId="0" applyFont="1" applyFill="1" applyAlignment="1">
      <alignment wrapText="1"/>
    </xf>
    <xf numFmtId="0" fontId="4" fillId="2" borderId="0" xfId="0" applyFont="1" applyFill="1" applyAlignment="1">
      <alignment wrapText="1"/>
    </xf>
    <xf numFmtId="0" fontId="2" fillId="2" borderId="0" xfId="0" applyFont="1" applyFill="1"/>
    <xf numFmtId="0" fontId="5" fillId="2" borderId="0" xfId="0" applyFont="1" applyFill="1"/>
    <xf numFmtId="0" fontId="1" fillId="2" borderId="0" xfId="0" applyFont="1" applyFill="1" applyAlignment="1"/>
    <xf numFmtId="0" fontId="6" fillId="2" borderId="0" xfId="0" applyFont="1" applyFill="1" applyAlignment="1"/>
    <xf numFmtId="0" fontId="7" fillId="0" borderId="0" xfId="0" applyFont="1" applyAlignment="1"/>
    <xf numFmtId="0" fontId="8" fillId="0" borderId="0" xfId="0" applyFont="1"/>
    <xf numFmtId="0" fontId="9" fillId="0" borderId="0" xfId="0" applyFont="1" applyAlignment="1"/>
    <xf numFmtId="0" fontId="10" fillId="0" borderId="0" xfId="0" applyFont="1"/>
    <xf numFmtId="0" fontId="10" fillId="0" borderId="0" xfId="0" applyFont="1" applyAlignment="1">
      <alignment wrapText="1"/>
    </xf>
    <xf numFmtId="0" fontId="10" fillId="0" borderId="0" xfId="0" applyFont="1" applyAlignment="1"/>
    <xf numFmtId="0" fontId="11" fillId="0" borderId="0" xfId="0" applyFont="1"/>
    <xf numFmtId="0" fontId="12" fillId="0" borderId="0" xfId="0" applyFont="1"/>
    <xf numFmtId="0" fontId="13" fillId="3" borderId="0" xfId="0" applyFont="1" applyFill="1" applyAlignment="1">
      <alignment horizontal="left"/>
    </xf>
    <xf numFmtId="0" fontId="14" fillId="3" borderId="0" xfId="0" applyFont="1" applyFill="1" applyAlignment="1">
      <alignment horizontal="left"/>
    </xf>
    <xf numFmtId="0" fontId="7" fillId="4" borderId="0" xfId="0" applyFont="1" applyFill="1" applyAlignment="1"/>
    <xf numFmtId="0" fontId="10" fillId="4" borderId="0" xfId="0" applyFont="1" applyFill="1" applyAlignment="1"/>
    <xf numFmtId="0" fontId="10" fillId="4" borderId="0" xfId="0" applyFont="1" applyFill="1" applyAlignment="1">
      <alignment wrapText="1"/>
    </xf>
    <xf numFmtId="0" fontId="10" fillId="4" borderId="0" xfId="0" applyFont="1" applyFill="1"/>
    <xf numFmtId="0" fontId="7" fillId="0" borderId="0" xfId="0" applyFont="1" applyAlignment="1"/>
    <xf numFmtId="0" fontId="10" fillId="0" borderId="0" xfId="0" applyFont="1" applyAlignment="1">
      <alignment wrapText="1"/>
    </xf>
    <xf numFmtId="0" fontId="10" fillId="0" borderId="0" xfId="0" applyFont="1"/>
    <xf numFmtId="0" fontId="15" fillId="0" borderId="0" xfId="0" applyFont="1" applyAlignment="1"/>
    <xf numFmtId="0" fontId="10" fillId="0" borderId="0" xfId="0" applyFont="1" applyAlignment="1"/>
    <xf numFmtId="0" fontId="10" fillId="0" borderId="0" xfId="0" applyFont="1" applyAlignment="1">
      <alignment wrapText="1"/>
    </xf>
    <xf numFmtId="0" fontId="16" fillId="3" borderId="0" xfId="0" applyFont="1" applyFill="1" applyAlignment="1"/>
    <xf numFmtId="0" fontId="13" fillId="3" borderId="0" xfId="0" applyFont="1" applyFill="1" applyAlignment="1"/>
    <xf numFmtId="0" fontId="17" fillId="0" borderId="0" xfId="0" applyFont="1" applyAlignment="1"/>
    <xf numFmtId="0" fontId="18" fillId="3" borderId="0" xfId="0" applyFont="1" applyFill="1" applyAlignment="1">
      <alignment horizontal="left"/>
    </xf>
    <xf numFmtId="0" fontId="19" fillId="0" borderId="0" xfId="0" applyFont="1" applyAlignment="1">
      <alignment wrapText="1"/>
    </xf>
    <xf numFmtId="0" fontId="20" fillId="4" borderId="0" xfId="0" applyFont="1" applyFill="1" applyAlignment="1">
      <alignment horizontal="left"/>
    </xf>
    <xf numFmtId="0" fontId="7" fillId="0" borderId="0" xfId="0" applyFont="1"/>
    <xf numFmtId="0" fontId="21" fillId="3" borderId="0" xfId="0" applyFont="1" applyFill="1" applyAlignment="1">
      <alignment horizontal="left"/>
    </xf>
    <xf numFmtId="0" fontId="22" fillId="0" borderId="0" xfId="0" applyFont="1" applyAlignment="1">
      <alignment wrapText="1"/>
    </xf>
    <xf numFmtId="0" fontId="12" fillId="0" borderId="0" xfId="0" applyFont="1" applyAlignment="1"/>
    <xf numFmtId="0" fontId="12" fillId="0" borderId="0" xfId="0" applyFont="1" applyAlignment="1">
      <alignment wrapText="1"/>
    </xf>
    <xf numFmtId="0" fontId="23" fillId="3" borderId="0" xfId="0" applyFont="1" applyFill="1" applyAlignment="1">
      <alignment horizontal="left" wrapText="1"/>
    </xf>
    <xf numFmtId="0" fontId="10" fillId="4" borderId="0" xfId="0" applyFont="1" applyFill="1" applyAlignment="1">
      <alignment wrapText="1"/>
    </xf>
    <xf numFmtId="0" fontId="24" fillId="3" borderId="0" xfId="0" applyFont="1" applyFill="1" applyAlignment="1">
      <alignment horizontal="left"/>
    </xf>
    <xf numFmtId="0" fontId="23" fillId="3" borderId="0" xfId="0" applyFont="1" applyFill="1" applyAlignment="1">
      <alignment horizontal="left"/>
    </xf>
    <xf numFmtId="0" fontId="25" fillId="3" borderId="0" xfId="0" applyFont="1" applyFill="1" applyAlignment="1"/>
    <xf numFmtId="0" fontId="10" fillId="4" borderId="0" xfId="0" applyFont="1" applyFill="1" applyAlignment="1"/>
    <xf numFmtId="0" fontId="26" fillId="0" borderId="0" xfId="0" applyFont="1" applyAlignment="1">
      <alignment wrapText="1"/>
    </xf>
    <xf numFmtId="0" fontId="19" fillId="3" borderId="0" xfId="0" applyFont="1" applyFill="1" applyAlignment="1"/>
    <xf numFmtId="0" fontId="12" fillId="0" borderId="0" xfId="0" applyFont="1" applyAlignment="1">
      <alignment wrapText="1"/>
    </xf>
    <xf numFmtId="0" fontId="27" fillId="3" borderId="0" xfId="0" applyFont="1" applyFill="1" applyAlignment="1">
      <alignment wrapText="1"/>
    </xf>
    <xf numFmtId="0" fontId="10" fillId="5" borderId="0" xfId="0" applyFont="1" applyFill="1"/>
    <xf numFmtId="0" fontId="28" fillId="0" borderId="0" xfId="0" applyFont="1" applyAlignment="1"/>
    <xf numFmtId="0" fontId="29" fillId="3" borderId="0" xfId="0" applyFont="1" applyFill="1" applyAlignment="1">
      <alignment wrapText="1"/>
    </xf>
    <xf numFmtId="0" fontId="30" fillId="4" borderId="0" xfId="0" applyFont="1" applyFill="1" applyAlignment="1">
      <alignment horizontal="left"/>
    </xf>
    <xf numFmtId="0" fontId="31" fillId="3" borderId="0" xfId="0" applyFont="1" applyFill="1" applyAlignment="1">
      <alignment horizontal="left"/>
    </xf>
    <xf numFmtId="0" fontId="32" fillId="0" borderId="0" xfId="0" applyFont="1" applyAlignment="1">
      <alignment wrapText="1"/>
    </xf>
    <xf numFmtId="0" fontId="30" fillId="3" borderId="0" xfId="0" applyFont="1" applyFill="1" applyAlignment="1">
      <alignment horizontal="left"/>
    </xf>
    <xf numFmtId="0" fontId="33" fillId="0" borderId="0" xfId="0" applyFont="1" applyAlignment="1">
      <alignment wrapText="1"/>
    </xf>
    <xf numFmtId="0" fontId="10" fillId="0" borderId="0" xfId="0" applyFont="1" applyAlignment="1">
      <alignment wrapText="1"/>
    </xf>
    <xf numFmtId="0" fontId="10" fillId="0" borderId="0" xfId="0" applyFont="1" applyAlignment="1">
      <alignment wrapText="1"/>
    </xf>
    <xf numFmtId="0" fontId="34" fillId="0" borderId="0" xfId="0" applyFont="1" applyAlignment="1">
      <alignment wrapText="1"/>
    </xf>
    <xf numFmtId="0" fontId="35" fillId="3" borderId="0" xfId="0" applyFont="1" applyFill="1" applyAlignment="1"/>
    <xf numFmtId="0" fontId="36" fillId="0" borderId="0" xfId="0" applyFont="1" applyAlignment="1"/>
    <xf numFmtId="0" fontId="37" fillId="4" borderId="0" xfId="0" applyFont="1" applyFill="1" applyAlignment="1"/>
    <xf numFmtId="0" fontId="38" fillId="0" borderId="0" xfId="0" applyFont="1" applyAlignment="1">
      <alignment wrapText="1"/>
    </xf>
    <xf numFmtId="0" fontId="0" fillId="0" borderId="0" xfId="0" applyFont="1" applyAlignment="1">
      <alignment horizontal="left" wrapText="1"/>
    </xf>
    <xf numFmtId="0" fontId="10" fillId="6" borderId="0" xfId="0" applyFont="1" applyFill="1"/>
    <xf numFmtId="0" fontId="10" fillId="6" borderId="0" xfId="0" applyFont="1" applyFill="1" applyAlignment="1">
      <alignment wrapText="1"/>
    </xf>
    <xf numFmtId="0" fontId="7" fillId="0" borderId="0" xfId="0" applyFont="1" applyAlignment="1">
      <alignment wrapText="1"/>
    </xf>
    <xf numFmtId="0" fontId="39" fillId="3" borderId="0" xfId="0" applyFont="1" applyFill="1" applyAlignment="1">
      <alignment horizontal="left"/>
    </xf>
    <xf numFmtId="0" fontId="40" fillId="3" borderId="0" xfId="0" applyFont="1" applyFill="1" applyAlignment="1"/>
    <xf numFmtId="0" fontId="41" fillId="3" borderId="0" xfId="0" applyFont="1" applyFill="1" applyAlignment="1"/>
    <xf numFmtId="0" fontId="15" fillId="3" borderId="0" xfId="0" applyFont="1" applyFill="1" applyAlignment="1"/>
    <xf numFmtId="0" fontId="0" fillId="3" borderId="0" xfId="0" applyFont="1" applyFill="1" applyAlignment="1"/>
    <xf numFmtId="0" fontId="42" fillId="3" borderId="0" xfId="0" applyFont="1" applyFill="1" applyAlignment="1"/>
    <xf numFmtId="0" fontId="1" fillId="0" borderId="0" xfId="0" applyFont="1" applyAlignment="1"/>
    <xf numFmtId="0" fontId="0"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19050</xdr:rowOff>
    </xdr:from>
    <xdr:ext cx="3943350" cy="523875"/>
    <xdr:pic>
      <xdr:nvPicPr>
        <xdr:cNvPr id="2" name="image1.pn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4400550" cy="723900"/>
    <xdr:pic>
      <xdr:nvPicPr>
        <xdr:cNvPr id="2" name="image1.pn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protect-us.mimecast.com/s/4XJJCqx5D4SJ5PW9Hp1Sh8?domain=nctsn.org" TargetMode="External"/><Relationship Id="rId2" Type="http://schemas.openxmlformats.org/officeDocument/2006/relationships/hyperlink" Target="https://protect-us.mimecast.com/s/4n0iCrk5X4c4v09xT3sE38?domain=cstsonline.org" TargetMode="External"/><Relationship Id="rId1" Type="http://schemas.openxmlformats.org/officeDocument/2006/relationships/hyperlink" Target="https://protect-us.mimecast.com/s/fS6ACv25D4Sr6jXvfgIDZG?domain=store.samhsa.gov"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jmaguire@namimass.org"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secure3.convio.net/cjp/site/R?i=6unCNIQ4AEtgaiBZjvcycQ" TargetMode="External"/><Relationship Id="rId2" Type="http://schemas.openxmlformats.org/officeDocument/2006/relationships/hyperlink" Target="mailto:charles.bennett@state.ma.us" TargetMode="External"/><Relationship Id="rId1" Type="http://schemas.openxmlformats.org/officeDocument/2006/relationships/hyperlink" Target="https://protect-us.mimecast.com/s/Frm7C0RpOzCY3D8jTw2LxH?domain=suicidepreventionlifeline.org"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Z1045"/>
  <sheetViews>
    <sheetView workbookViewId="0">
      <selection activeCell="A4" sqref="A1:E1048576"/>
    </sheetView>
  </sheetViews>
  <sheetFormatPr defaultColWidth="14.42578125" defaultRowHeight="15.75" customHeight="1"/>
  <cols>
    <col min="1" max="1" width="35.85546875" customWidth="1"/>
    <col min="2" max="2" width="46.7109375" customWidth="1"/>
    <col min="3" max="3" width="98.5703125" customWidth="1"/>
    <col min="4" max="4" width="67.140625" customWidth="1"/>
    <col min="5" max="5" width="0.42578125" customWidth="1"/>
  </cols>
  <sheetData>
    <row r="1" spans="1:26">
      <c r="A1" s="78"/>
      <c r="B1" s="79"/>
      <c r="C1" s="79"/>
      <c r="D1" s="79"/>
      <c r="E1" s="1"/>
      <c r="F1" s="2"/>
      <c r="G1" s="2"/>
      <c r="H1" s="2"/>
      <c r="I1" s="2"/>
      <c r="J1" s="2"/>
      <c r="K1" s="2"/>
      <c r="L1" s="2"/>
      <c r="M1" s="2"/>
      <c r="N1" s="2"/>
      <c r="O1" s="2"/>
      <c r="P1" s="2"/>
      <c r="Q1" s="2"/>
      <c r="R1" s="2"/>
      <c r="S1" s="2"/>
      <c r="T1" s="2"/>
      <c r="U1" s="2"/>
      <c r="V1" s="2"/>
      <c r="W1" s="2"/>
      <c r="X1" s="2"/>
      <c r="Y1" s="1"/>
      <c r="Z1" s="1"/>
    </row>
    <row r="2" spans="1:26">
      <c r="A2" s="79"/>
      <c r="B2" s="79"/>
      <c r="C2" s="79"/>
      <c r="D2" s="79"/>
      <c r="E2" s="1"/>
      <c r="F2" s="2"/>
      <c r="G2" s="2"/>
      <c r="H2" s="2"/>
      <c r="I2" s="2"/>
      <c r="J2" s="2"/>
      <c r="K2" s="2"/>
      <c r="L2" s="2"/>
      <c r="M2" s="2"/>
      <c r="N2" s="2"/>
      <c r="O2" s="2"/>
      <c r="P2" s="2"/>
      <c r="Q2" s="2"/>
      <c r="R2" s="2"/>
      <c r="S2" s="2"/>
      <c r="T2" s="2"/>
      <c r="U2" s="2"/>
      <c r="V2" s="2"/>
      <c r="W2" s="2"/>
      <c r="X2" s="2"/>
      <c r="Y2" s="1"/>
      <c r="Z2" s="1"/>
    </row>
    <row r="3" spans="1:26">
      <c r="A3" s="79"/>
      <c r="B3" s="79"/>
      <c r="C3" s="79"/>
      <c r="D3" s="79"/>
      <c r="E3" s="1"/>
      <c r="F3" s="2"/>
      <c r="G3" s="2"/>
      <c r="H3" s="2"/>
      <c r="I3" s="2"/>
      <c r="J3" s="2"/>
      <c r="K3" s="2"/>
      <c r="L3" s="2"/>
      <c r="M3" s="2"/>
      <c r="N3" s="2"/>
      <c r="O3" s="2"/>
      <c r="P3" s="2"/>
      <c r="Q3" s="2"/>
      <c r="R3" s="2"/>
      <c r="S3" s="2"/>
      <c r="T3" s="2"/>
      <c r="U3" s="2"/>
      <c r="V3" s="2"/>
      <c r="W3" s="2"/>
      <c r="X3" s="2"/>
      <c r="Y3" s="1"/>
      <c r="Z3" s="1"/>
    </row>
    <row r="4" spans="1:26" ht="15.75" customHeight="1">
      <c r="A4" s="3" t="s">
        <v>0</v>
      </c>
      <c r="B4" s="5"/>
      <c r="C4" s="7"/>
      <c r="D4" s="5"/>
      <c r="E4" s="9"/>
      <c r="F4" s="5"/>
      <c r="G4" s="5"/>
      <c r="H4" s="5"/>
      <c r="I4" s="5"/>
      <c r="J4" s="5"/>
      <c r="K4" s="5"/>
      <c r="L4" s="5"/>
      <c r="M4" s="5"/>
      <c r="N4" s="5"/>
      <c r="O4" s="5"/>
      <c r="P4" s="5"/>
      <c r="Q4" s="5"/>
      <c r="R4" s="5"/>
      <c r="S4" s="5"/>
      <c r="T4" s="5"/>
      <c r="U4" s="5"/>
      <c r="V4" s="5"/>
      <c r="W4" s="5"/>
      <c r="X4" s="5"/>
      <c r="Y4" s="9"/>
      <c r="Z4" s="9"/>
    </row>
    <row r="5" spans="1:26" ht="15.75" customHeight="1">
      <c r="A5" s="10" t="s">
        <v>2</v>
      </c>
      <c r="B5" s="5"/>
      <c r="C5" s="7"/>
      <c r="D5" s="5"/>
      <c r="E5" s="9"/>
      <c r="F5" s="5"/>
      <c r="G5" s="5"/>
      <c r="H5" s="5"/>
      <c r="I5" s="5"/>
      <c r="J5" s="5"/>
      <c r="K5" s="5"/>
      <c r="L5" s="5"/>
      <c r="M5" s="5"/>
      <c r="N5" s="5"/>
      <c r="O5" s="5"/>
      <c r="P5" s="5"/>
      <c r="Q5" s="5"/>
      <c r="R5" s="5"/>
      <c r="S5" s="5"/>
      <c r="T5" s="5"/>
      <c r="U5" s="5"/>
      <c r="V5" s="5"/>
      <c r="W5" s="5"/>
      <c r="X5" s="5"/>
      <c r="Y5" s="9"/>
      <c r="Z5" s="9"/>
    </row>
    <row r="6" spans="1:26">
      <c r="A6" s="4"/>
      <c r="B6" s="4"/>
      <c r="C6" s="6"/>
      <c r="D6" s="4"/>
      <c r="E6" s="8"/>
      <c r="F6" s="4"/>
      <c r="G6" s="4"/>
      <c r="H6" s="4"/>
      <c r="I6" s="4"/>
      <c r="J6" s="4"/>
      <c r="K6" s="4"/>
      <c r="L6" s="4"/>
      <c r="M6" s="4"/>
      <c r="N6" s="4"/>
      <c r="O6" s="4"/>
      <c r="P6" s="4"/>
      <c r="Q6" s="4"/>
      <c r="R6" s="4"/>
      <c r="S6" s="4"/>
      <c r="T6" s="4"/>
      <c r="U6" s="4"/>
      <c r="V6" s="4"/>
      <c r="W6" s="4"/>
      <c r="X6" s="4"/>
      <c r="Y6" s="8"/>
      <c r="Z6" s="8"/>
    </row>
    <row r="7" spans="1:26">
      <c r="A7" s="4" t="s">
        <v>3</v>
      </c>
      <c r="B7" s="4" t="s">
        <v>4</v>
      </c>
      <c r="C7" s="6" t="s">
        <v>5</v>
      </c>
      <c r="D7" s="4"/>
      <c r="E7" s="8"/>
      <c r="F7" s="4"/>
      <c r="G7" s="4"/>
      <c r="H7" s="4"/>
      <c r="I7" s="4"/>
      <c r="J7" s="4"/>
      <c r="K7" s="4"/>
      <c r="L7" s="4"/>
      <c r="M7" s="4"/>
      <c r="N7" s="4"/>
      <c r="O7" s="4"/>
      <c r="P7" s="4"/>
      <c r="Q7" s="4"/>
      <c r="R7" s="4"/>
      <c r="S7" s="4"/>
      <c r="T7" s="4"/>
      <c r="U7" s="4"/>
      <c r="V7" s="4"/>
      <c r="W7" s="4"/>
      <c r="X7" s="4"/>
      <c r="Y7" s="8"/>
      <c r="Z7" s="8"/>
    </row>
    <row r="8" spans="1:26">
      <c r="A8" s="12" t="s">
        <v>8</v>
      </c>
      <c r="B8" s="14" t="str">
        <f>HYPERLINK("https://www.brainpop.com/health/diseasesinjuriesandconditions/coronavirus/","Coronavirus lesson from BrainPop")</f>
        <v>Coronavirus lesson from BrainPop</v>
      </c>
      <c r="C8" s="16" t="s">
        <v>10</v>
      </c>
      <c r="D8" s="17"/>
    </row>
    <row r="9" spans="1:26">
      <c r="A9" s="12"/>
      <c r="B9" s="14" t="str">
        <f>HYPERLINK("https://www.pbs.org/parents/thrive/how-to-talk-to-your-kids-about-coronavirus?fbclid=IwAR2irF22js9QY-Zh-g9xsaX9CTpX5WBqNi3Z5cbtSXVPJyIGUBFBkq6qdTw","Talking to kids (Daniel Tiger)")</f>
        <v>Talking to kids (Daniel Tiger)</v>
      </c>
      <c r="C9" s="16" t="s">
        <v>12</v>
      </c>
      <c r="D9" s="17"/>
    </row>
    <row r="10" spans="1:26">
      <c r="A10" s="12"/>
      <c r="B10" s="18" t="str">
        <f>HYPERLINK("https://www.livescience.com/coronavirus-kids-guide.html","The ultimate kids' guide to the new coronavirus")</f>
        <v>The ultimate kids' guide to the new coronavirus</v>
      </c>
      <c r="C10" s="16" t="s">
        <v>13</v>
      </c>
      <c r="D10" s="17"/>
    </row>
    <row r="11" spans="1:26">
      <c r="A11" s="12"/>
      <c r="B11" s="14" t="str">
        <f>HYPERLINK("https://parentinghealthy.com/social-emotional-learning-resources-covid-19-resources-for-kids-teens/?fbclid=IwAR03inXIQB3FArOezIgkheUb8temdJcJ5jwiQe2sbV_4wMIUPGi79snG7Wo","Social and Emotional Resources")</f>
        <v>Social and Emotional Resources</v>
      </c>
      <c r="C11" s="16" t="s">
        <v>14</v>
      </c>
      <c r="D11" s="17"/>
    </row>
    <row r="12" spans="1:26">
      <c r="A12" s="12"/>
      <c r="B12" s="14" t="str">
        <f>HYPERLINK("https://childmind.org/article/talking-to-kids-about-the-coronavirus/","Talking to Kids about the Coronavirus")</f>
        <v>Talking to Kids about the Coronavirus</v>
      </c>
      <c r="C12" s="16" t="s">
        <v>16</v>
      </c>
      <c r="D12" s="17"/>
    </row>
    <row r="13" spans="1:26">
      <c r="A13" s="12"/>
      <c r="B13" s="14" t="str">
        <f>HYPERLINK("https://www.npr.org/sections/goatsandsoda/2020/02/28/809580453/just-for-kids-a-comic-exploring-the-new-coronavirus?utm_source=newsletter&amp;utm_medium=email&amp;utm_content=this%20downloadable%20comic&amp;utm_campaign=Weekly-03-03-20","Comic for Kids about the Coronavirus")</f>
        <v>Comic for Kids about the Coronavirus</v>
      </c>
      <c r="C13" s="16" t="s">
        <v>18</v>
      </c>
      <c r="D13" s="17"/>
    </row>
    <row r="14" spans="1:26">
      <c r="A14" s="12"/>
      <c r="B14" s="14" t="str">
        <f>HYPERLINK("https://7d227aef-9be2-4e60-8085-179b8ba67113.filesusr.com/ugd/cb0bfb_7c0f2467eaa54e7da2542cdc6ba80123.pdf","What is the Coronavirus? Social Story")</f>
        <v>What is the Coronavirus? Social Story</v>
      </c>
      <c r="C14" s="16" t="s">
        <v>19</v>
      </c>
      <c r="D14" s="17"/>
    </row>
    <row r="15" spans="1:26">
      <c r="A15" s="12"/>
      <c r="B15" s="14" t="str">
        <f>HYPERLINK("https://7d227aef-9be2-4e60-8085-179b8ba67113.filesusr.com/ugd/cb0bfb_c7589ab44a434dcbb860cc60bbdd04db.pdf","My School is Closed. Social Story")</f>
        <v>My School is Closed. Social Story</v>
      </c>
      <c r="C15" s="16" t="s">
        <v>19</v>
      </c>
      <c r="D15" s="17"/>
    </row>
    <row r="16" spans="1:26">
      <c r="A16" s="12"/>
      <c r="B16" s="14" t="str">
        <f>HYPERLINK("https://7d227aef-9be2-4e60-8085-179b8ba67113.filesusr.com/ugd/cb0bfb_7d3cbee6f38c4acf92081e9eea5bc7e4.pdf","Handwashing visual")</f>
        <v>Handwashing visual</v>
      </c>
      <c r="C16" s="16" t="s">
        <v>22</v>
      </c>
      <c r="D16" s="17"/>
    </row>
    <row r="17" spans="1:26">
      <c r="A17" s="12"/>
      <c r="B17" s="14" t="str">
        <f>HYPERLINK("https://7d227aef-9be2-4e60-8085-179b8ba67113.filesusr.com/ugd/cb0bfb_e100ab0472834fa88bfa02a95a964730.pdf","""I feel Sick"" Communication Board")</f>
        <v>"I feel Sick" Communication Board</v>
      </c>
      <c r="C17" s="16" t="s">
        <v>25</v>
      </c>
      <c r="D17" s="17"/>
    </row>
    <row r="18" spans="1:26">
      <c r="A18" s="12"/>
      <c r="B18" s="14" t="str">
        <f>HYPERLINK("https://7d227aef-9be2-4e60-8085-179b8ba67113.filesusr.com/ugd/cb0bfb_9f687284d3a54ebf89cab40c460ca1a4.pdf","Covid-19 Chatboard (PECS)")</f>
        <v>Covid-19 Chatboard (PECS)</v>
      </c>
      <c r="C18" s="16" t="s">
        <v>27</v>
      </c>
      <c r="D18" s="17"/>
    </row>
    <row r="19" spans="1:26">
      <c r="A19" s="12"/>
      <c r="B19" s="14" t="str">
        <f>HYPERLINK("https://www.nasponline.org/resources-and-publications/resources-and-podcasts/school-climate-safety-and-crisis/health-crisis-resources/talking-to-children-about-covid-19-(coronavirus)-a-parent-resource","Talking to Children about the Coronavirus")</f>
        <v>Talking to Children about the Coronavirus</v>
      </c>
      <c r="C19" s="16" t="s">
        <v>31</v>
      </c>
      <c r="D19" s="17"/>
    </row>
    <row r="20" spans="1:26">
      <c r="A20" s="12"/>
      <c r="B20" s="14" t="str">
        <f>HYPERLINK("https://www.autism-society.org/covid-19/","COVID-19 Toolkit")</f>
        <v>COVID-19 Toolkit</v>
      </c>
      <c r="C20" s="16" t="s">
        <v>34</v>
      </c>
      <c r="D20" s="17"/>
    </row>
    <row r="21" spans="1:26">
      <c r="A21" s="22"/>
      <c r="B21" s="23"/>
      <c r="C21" s="24"/>
      <c r="D21" s="25"/>
      <c r="E21" s="25"/>
      <c r="F21" s="25"/>
      <c r="G21" s="25"/>
      <c r="H21" s="25"/>
      <c r="I21" s="25"/>
      <c r="J21" s="25"/>
      <c r="K21" s="25"/>
      <c r="L21" s="25"/>
      <c r="M21" s="25"/>
      <c r="N21" s="25"/>
      <c r="O21" s="25"/>
      <c r="P21" s="25"/>
      <c r="Q21" s="25"/>
      <c r="R21" s="25"/>
      <c r="S21" s="25"/>
      <c r="T21" s="25"/>
      <c r="U21" s="25"/>
      <c r="V21" s="25"/>
      <c r="W21" s="25"/>
      <c r="X21" s="25"/>
      <c r="Y21" s="25"/>
      <c r="Z21" s="25"/>
    </row>
    <row r="22" spans="1:26">
      <c r="A22" s="12" t="s">
        <v>35</v>
      </c>
      <c r="B22" s="32" t="s">
        <v>36</v>
      </c>
      <c r="C22" s="33" t="s">
        <v>37</v>
      </c>
    </row>
    <row r="23" spans="1:26">
      <c r="A23" s="34"/>
      <c r="B23" s="35" t="s">
        <v>38</v>
      </c>
      <c r="C23" s="36" t="s">
        <v>39</v>
      </c>
    </row>
    <row r="24" spans="1:26">
      <c r="A24" s="34"/>
      <c r="B24" s="35" t="s">
        <v>40</v>
      </c>
      <c r="C24" s="21" t="s">
        <v>41</v>
      </c>
    </row>
    <row r="25" spans="1:26">
      <c r="A25" s="22"/>
      <c r="B25" s="37"/>
      <c r="C25" s="24"/>
      <c r="D25" s="25"/>
      <c r="E25" s="25"/>
      <c r="F25" s="25"/>
      <c r="G25" s="25"/>
      <c r="H25" s="25"/>
      <c r="I25" s="25"/>
      <c r="J25" s="25"/>
      <c r="K25" s="25"/>
      <c r="L25" s="25"/>
      <c r="M25" s="25"/>
      <c r="N25" s="25"/>
      <c r="O25" s="25"/>
      <c r="P25" s="25"/>
      <c r="Q25" s="25"/>
      <c r="R25" s="25"/>
      <c r="S25" s="25"/>
      <c r="T25" s="25"/>
      <c r="U25" s="25"/>
      <c r="V25" s="25"/>
      <c r="W25" s="25"/>
      <c r="X25" s="25"/>
      <c r="Y25" s="25"/>
      <c r="Z25" s="25"/>
    </row>
    <row r="26" spans="1:26">
      <c r="A26" s="12" t="s">
        <v>42</v>
      </c>
      <c r="B26" s="14" t="str">
        <f>HYPERLINK("www.curriculumassociates.com/athome","Lesson Plans")</f>
        <v>Lesson Plans</v>
      </c>
      <c r="C26" s="16" t="s">
        <v>43</v>
      </c>
    </row>
    <row r="27" spans="1:26">
      <c r="A27" s="38"/>
      <c r="B27" s="14" t="str">
        <f>HYPERLINK("https://apps.apple.com/us/app/itunes-u/id490217893","iTunes University")</f>
        <v>iTunes University</v>
      </c>
      <c r="C27" s="39" t="s">
        <v>44</v>
      </c>
    </row>
    <row r="28" spans="1:26">
      <c r="A28" s="38"/>
      <c r="B28" s="41" t="s">
        <v>45</v>
      </c>
      <c r="C28" s="45" t="s">
        <v>48</v>
      </c>
      <c r="D28" s="17" t="s">
        <v>56</v>
      </c>
    </row>
    <row r="29" spans="1:26">
      <c r="A29" s="38"/>
      <c r="B29" s="14" t="str">
        <f>HYPERLINK("https://classroommagazines.scholastic.com/support/learnathome.html","Scholastic ")</f>
        <v xml:space="preserve">Scholastic </v>
      </c>
      <c r="C29" s="16" t="s">
        <v>60</v>
      </c>
      <c r="D29" s="47"/>
    </row>
    <row r="30" spans="1:26">
      <c r="A30" s="38"/>
      <c r="B30" s="14" t="str">
        <f>HYPERLINK("https://www.edhelper.com/teacher-education/Daily-Free-Learning-Workbooks-for-Teachers-to-Share-with-Parents-while-Schools-are-Closed-Kids-will-actually-do-these.htm","Ed Helper.com")</f>
        <v>Ed Helper.com</v>
      </c>
      <c r="C30" s="16" t="s">
        <v>61</v>
      </c>
      <c r="D30" s="47"/>
    </row>
    <row r="31" spans="1:26">
      <c r="A31" s="38"/>
      <c r="B31" s="14" t="str">
        <f>HYPERLINK("https://www.bpl.org/ecard/","Boston Public Library eCard")</f>
        <v>Boston Public Library eCard</v>
      </c>
      <c r="C31" s="49" t="str">
        <f>HYPERLINK("https://www.bpl.org/online-resources/","Available to anyone in Massachusetts, allows access to all online materials.")</f>
        <v>Available to anyone in Massachusetts, allows access to all online materials.</v>
      </c>
    </row>
    <row r="32" spans="1:26">
      <c r="A32" s="38"/>
      <c r="B32" s="14" t="str">
        <f>HYPERLINK("https://kidsactivitiesblog.com/135609/list-of-education-companies-offering-free-subscriptions/?fbclid=IwAR1wArhJhEbUrwzuGBM4SoQ7eMJsH277BEWCxWoeqOSX5G1KI3wsm4p7Amk","Free Educational Subscriptions")</f>
        <v>Free Educational Subscriptions</v>
      </c>
      <c r="C32" s="16" t="s">
        <v>66</v>
      </c>
    </row>
    <row r="33" spans="1:26">
      <c r="A33" s="38"/>
      <c r="B33" s="14" t="str">
        <f>HYPERLINK("https://www.bostonpublicschools.org/Page/8081","Boston Public Schools online learning links ")</f>
        <v xml:space="preserve">Boston Public Schools online learning links </v>
      </c>
      <c r="C33" s="16" t="s">
        <v>68</v>
      </c>
    </row>
    <row r="34" spans="1:26">
      <c r="B34" s="14" t="str">
        <f>HYPERLINK("https://www.youvisit.com/collegesearch/","YouVisit Virtual College Tours")</f>
        <v>YouVisit Virtual College Tours</v>
      </c>
      <c r="C34" s="17" t="s">
        <v>70</v>
      </c>
    </row>
    <row r="35" spans="1:26">
      <c r="A35" s="12"/>
      <c r="B35" s="14" t="str">
        <f>HYPERLINK("aps1.net/603/Student-Resources","Preschool Student Resources from APS")</f>
        <v>Preschool Student Resources from APS</v>
      </c>
      <c r="C35" s="16" t="s">
        <v>72</v>
      </c>
      <c r="D35" s="17"/>
    </row>
    <row r="36" spans="1:26" ht="12.75">
      <c r="A36" s="12"/>
      <c r="B36" s="14" t="str">
        <f>HYPERLINK("aps1.net/2172/Home-Packets","Elementary Student Resources from APS")</f>
        <v>Elementary Student Resources from APS</v>
      </c>
      <c r="C36" s="16" t="s">
        <v>74</v>
      </c>
      <c r="D36" s="17"/>
    </row>
    <row r="37" spans="1:26" ht="12.75">
      <c r="A37" s="12"/>
      <c r="B37" s="14" t="str">
        <f>HYPERLINK("https://tipspoke.com/science-experiments","Science Experiments at Home")</f>
        <v>Science Experiments at Home</v>
      </c>
      <c r="C37" s="16" t="s">
        <v>76</v>
      </c>
      <c r="D37" s="17"/>
    </row>
    <row r="38" spans="1:26" ht="12.75">
      <c r="A38" s="12"/>
      <c r="B38" s="14" t="str">
        <f>HYPERLINK("https://www.additudemag.com/learning-at-home-resources-schedule-elementary-school-adhd/","Sample Schedule for Students with ADHD")</f>
        <v>Sample Schedule for Students with ADHD</v>
      </c>
      <c r="C38" s="16" t="s">
        <v>79</v>
      </c>
      <c r="D38" s="17"/>
    </row>
    <row r="39" spans="1:26" ht="12.75">
      <c r="A39" s="12"/>
      <c r="B39" s="14" t="str">
        <f>HYPERLINK("https://nhpbs.pbslearningmedia.org/","PBS Learning Media")</f>
        <v>PBS Learning Media</v>
      </c>
      <c r="C39" s="16" t="s">
        <v>81</v>
      </c>
      <c r="D39" s="17"/>
    </row>
    <row r="40" spans="1:26" ht="12.75">
      <c r="A40" s="22"/>
      <c r="B40" s="48"/>
      <c r="C40" s="44"/>
      <c r="D40" s="48"/>
      <c r="E40" s="25"/>
      <c r="F40" s="25"/>
      <c r="G40" s="25"/>
      <c r="H40" s="25"/>
      <c r="I40" s="25"/>
      <c r="J40" s="25"/>
      <c r="K40" s="25"/>
      <c r="L40" s="25"/>
      <c r="M40" s="25"/>
      <c r="N40" s="25"/>
      <c r="O40" s="25"/>
      <c r="P40" s="25"/>
      <c r="Q40" s="25"/>
      <c r="R40" s="25"/>
      <c r="S40" s="25"/>
      <c r="T40" s="25"/>
      <c r="U40" s="25"/>
      <c r="V40" s="25"/>
      <c r="W40" s="25"/>
      <c r="X40" s="25"/>
      <c r="Y40" s="25"/>
      <c r="Z40" s="25"/>
    </row>
    <row r="41" spans="1:26" ht="12.75">
      <c r="A41" s="12" t="s">
        <v>82</v>
      </c>
      <c r="B41" s="14" t="str">
        <f>HYPERLINK("https://www.storylineonline.net/","Storyline Online")</f>
        <v>Storyline Online</v>
      </c>
      <c r="C41" s="17" t="s">
        <v>85</v>
      </c>
      <c r="D41" s="17"/>
    </row>
    <row r="42" spans="1:26" ht="25.5">
      <c r="A42" s="12"/>
      <c r="B42" s="14" t="str">
        <f>HYPERLINK("https://www.audible.com/cat/Kids-Audiobooks/2239696011","Audible for Kids")</f>
        <v>Audible for Kids</v>
      </c>
      <c r="C42" s="16" t="s">
        <v>88</v>
      </c>
      <c r="D42" s="17"/>
    </row>
    <row r="43" spans="1:26" ht="25.5">
      <c r="A43" s="12"/>
      <c r="B43" s="14" t="str">
        <f>HYPERLINK("https://www.romper.com/p/famous-people-reading-childrens-books-is-one-good-thing-during-the-coronavirus-shut-in-22621288","#OperationStoryTime")</f>
        <v>#OperationStoryTime</v>
      </c>
      <c r="C43" s="16" t="s">
        <v>90</v>
      </c>
      <c r="D43" s="17"/>
    </row>
    <row r="44" spans="1:26" ht="12.75">
      <c r="A44" s="12"/>
      <c r="B44" s="14" t="str">
        <f>HYPERLINK("https://www.instagram.com/savewithstories/","Save with Stories")</f>
        <v>Save with Stories</v>
      </c>
      <c r="C44" s="16" t="s">
        <v>94</v>
      </c>
      <c r="D44" s="17"/>
    </row>
    <row r="45" spans="1:26" ht="12.75">
      <c r="A45" s="12"/>
      <c r="B45" s="14" t="str">
        <f>HYPERLINK("https://libraries.state.ma.us/pages/Your-Library-Online","Massachusetts Libraries ")</f>
        <v xml:space="preserve">Massachusetts Libraries </v>
      </c>
      <c r="C45" s="51" t="s">
        <v>96</v>
      </c>
      <c r="D45" s="17"/>
    </row>
    <row r="46" spans="1:26" ht="12.75">
      <c r="A46" s="22"/>
      <c r="B46" s="48"/>
      <c r="C46" s="44"/>
      <c r="D46" s="48"/>
      <c r="E46" s="25"/>
      <c r="F46" s="25"/>
      <c r="G46" s="25"/>
      <c r="H46" s="25"/>
      <c r="I46" s="25"/>
      <c r="J46" s="25"/>
      <c r="K46" s="25"/>
      <c r="L46" s="25"/>
      <c r="M46" s="25"/>
      <c r="N46" s="25"/>
      <c r="O46" s="25"/>
      <c r="P46" s="25"/>
      <c r="Q46" s="25"/>
      <c r="R46" s="25"/>
      <c r="S46" s="25"/>
      <c r="T46" s="25"/>
      <c r="U46" s="25"/>
      <c r="V46" s="25"/>
      <c r="W46" s="25"/>
      <c r="X46" s="25"/>
      <c r="Y46" s="25"/>
      <c r="Z46" s="25"/>
    </row>
    <row r="47" spans="1:26" ht="12.75">
      <c r="A47" s="12" t="s">
        <v>97</v>
      </c>
      <c r="B47" s="14" t="str">
        <f>HYPERLINK("https://indd.adobe.com/view/924b5436-fca0-4a15-901a-9233134766e4","Emotions workbook")</f>
        <v>Emotions workbook</v>
      </c>
      <c r="C47" s="16" t="s">
        <v>102</v>
      </c>
    </row>
    <row r="48" spans="1:26" ht="12.75">
      <c r="A48" s="38"/>
      <c r="B48" s="14" t="str">
        <f>HYPERLINK("https://www.tenpercent.com/coronavirussanityguide","10 Percent Happier free daily talks/meditation")</f>
        <v>10 Percent Happier free daily talks/meditation</v>
      </c>
      <c r="C48" s="16" t="s">
        <v>104</v>
      </c>
    </row>
    <row r="49" spans="1:26" ht="25.5">
      <c r="A49" s="38"/>
      <c r="B49" s="14" t="str">
        <f>HYPERLINK("https://www.teacherspayteachers.com/Product/SEL-Home-Learning-Packet-supports-Social-Emotional-Learning-5326481?fbclid=IwAR24XM5X8Nh1cQ3oe8HpxOx8_8IwdCrl31EhjddiPjz1PdQRYWyZa9rQraw","Social Emotional Learning")</f>
        <v>Social Emotional Learning</v>
      </c>
      <c r="C49" s="52" t="s">
        <v>107</v>
      </c>
    </row>
    <row r="50" spans="1:26" ht="12.75">
      <c r="A50" s="38"/>
      <c r="B50" s="14" t="str">
        <f>HYPERLINK("https://www.calm.com/blog/take-a-deep-breath?utm_source=lifecycle&amp;utm_medium=email&amp;utm_campaign=difficult_times_nonsubs_031720","Calm app")</f>
        <v>Calm app</v>
      </c>
      <c r="C50" s="52" t="s">
        <v>110</v>
      </c>
    </row>
    <row r="51" spans="1:26" ht="14.25">
      <c r="A51" s="38"/>
      <c r="B51" s="30"/>
      <c r="C51" s="55"/>
    </row>
    <row r="52" spans="1:26" ht="14.25">
      <c r="A52" s="22"/>
      <c r="B52" s="23"/>
      <c r="C52" s="24"/>
      <c r="D52" s="56"/>
      <c r="E52" s="25"/>
      <c r="F52" s="25"/>
      <c r="G52" s="25"/>
      <c r="H52" s="25"/>
      <c r="I52" s="25"/>
      <c r="J52" s="25"/>
      <c r="K52" s="25"/>
      <c r="L52" s="25"/>
      <c r="M52" s="25"/>
      <c r="N52" s="25"/>
      <c r="O52" s="25"/>
      <c r="P52" s="25"/>
      <c r="Q52" s="25"/>
      <c r="R52" s="25"/>
      <c r="S52" s="25"/>
      <c r="T52" s="25"/>
      <c r="U52" s="25"/>
      <c r="V52" s="25"/>
      <c r="W52" s="25"/>
      <c r="X52" s="25"/>
      <c r="Y52" s="25"/>
      <c r="Z52" s="25"/>
    </row>
    <row r="53" spans="1:26" ht="25.5">
      <c r="A53" s="58" t="s">
        <v>112</v>
      </c>
      <c r="B53" s="14" t="str">
        <f>HYPERLINK("http://academy.ne-aba.com/","NE ABA Online Course")</f>
        <v>NE ABA Online Course</v>
      </c>
      <c r="C53" s="16" t="s">
        <v>115</v>
      </c>
      <c r="D53" s="59"/>
    </row>
    <row r="54" spans="1:26" ht="12.75">
      <c r="B54" s="14" t="str">
        <f>HYPERLINK("https://www.bmc.org/pediatrics-autism-program/parent-training-everyday-aba","EverydayABA")</f>
        <v>EverydayABA</v>
      </c>
      <c r="C54" s="16" t="s">
        <v>116</v>
      </c>
    </row>
    <row r="55" spans="1:26" ht="12.75">
      <c r="B55" s="14" t="str">
        <f>HYPERLINK("https://afirm.fpg.unc.edu/supporting-individuals-autism-through-uncertain-times","Autism Focused Intervention Resources and Modules")</f>
        <v>Autism Focused Intervention Resources and Modules</v>
      </c>
      <c r="C55" s="51" t="s">
        <v>119</v>
      </c>
    </row>
    <row r="56" spans="1:26" ht="12.75">
      <c r="A56" s="25"/>
      <c r="B56" s="25"/>
      <c r="C56" s="44"/>
      <c r="D56" s="25"/>
      <c r="E56" s="25"/>
      <c r="F56" s="25"/>
      <c r="G56" s="25"/>
      <c r="H56" s="25"/>
      <c r="I56" s="25"/>
      <c r="J56" s="25"/>
      <c r="K56" s="25"/>
      <c r="L56" s="25"/>
      <c r="M56" s="25"/>
      <c r="N56" s="25"/>
      <c r="O56" s="25"/>
      <c r="P56" s="25"/>
      <c r="Q56" s="25"/>
      <c r="R56" s="25"/>
      <c r="S56" s="25"/>
      <c r="T56" s="25"/>
      <c r="U56" s="25"/>
      <c r="V56" s="25"/>
      <c r="W56" s="25"/>
      <c r="X56" s="25"/>
      <c r="Y56" s="25"/>
      <c r="Z56" s="25"/>
    </row>
    <row r="57" spans="1:26" ht="12.75">
      <c r="A57" s="12" t="s">
        <v>121</v>
      </c>
      <c r="B57" s="14" t="str">
        <f>HYPERLINK("https://kingdomfirsthomeschool.com/free-online-music-lessons-for-kids-4/","Free Music Lessons (post from Kingdom Home School)")</f>
        <v>Free Music Lessons (post from Kingdom Home School)</v>
      </c>
      <c r="C57" s="16" t="s">
        <v>122</v>
      </c>
    </row>
    <row r="58" spans="1:26" ht="12.75">
      <c r="B58" s="14" t="str">
        <f>HYPERLINK("http://www.sfskids.org/","SFS Kids")</f>
        <v>SFS Kids</v>
      </c>
      <c r="C58" s="17" t="s">
        <v>127</v>
      </c>
    </row>
    <row r="59" spans="1:26" ht="12.75">
      <c r="B59" s="14" t="str">
        <f>HYPERLINK("https://www.nyphilkids.org/","New York Philharmonic Kid Zone")</f>
        <v>New York Philharmonic Kid Zone</v>
      </c>
      <c r="C59" s="17" t="s">
        <v>129</v>
      </c>
    </row>
    <row r="60" spans="1:26" ht="12.75">
      <c r="B60" s="14" t="str">
        <f>HYPERLINK("https://play.lso.co.uk/performances","LSO Play")</f>
        <v>LSO Play</v>
      </c>
      <c r="C60" s="17" t="s">
        <v>132</v>
      </c>
    </row>
    <row r="61" spans="1:26" ht="12.75">
      <c r="B61" s="14" t="str">
        <f>HYPERLINK("https://www.mydso.com/dso-kids/","DSO Kids")</f>
        <v>DSO Kids</v>
      </c>
      <c r="C61" s="17" t="s">
        <v>135</v>
      </c>
    </row>
    <row r="62" spans="1:26" ht="12.75">
      <c r="B62" s="14" t="str">
        <f>HYPERLINK("http://www.dariamusic.com/","Daria - World Music for Children")</f>
        <v>Daria - World Music for Children</v>
      </c>
      <c r="C62" s="17" t="s">
        <v>137</v>
      </c>
    </row>
    <row r="63" spans="1:26" ht="12.75">
      <c r="A63" s="25"/>
      <c r="B63" s="48"/>
      <c r="C63" s="44"/>
      <c r="D63" s="25"/>
      <c r="E63" s="25"/>
      <c r="F63" s="25"/>
      <c r="G63" s="25"/>
      <c r="H63" s="25"/>
      <c r="I63" s="25"/>
      <c r="J63" s="25"/>
      <c r="K63" s="25"/>
      <c r="L63" s="25"/>
      <c r="M63" s="25"/>
      <c r="N63" s="25"/>
      <c r="O63" s="25"/>
      <c r="P63" s="25"/>
      <c r="Q63" s="25"/>
      <c r="R63" s="25"/>
      <c r="S63" s="25"/>
      <c r="T63" s="25"/>
      <c r="U63" s="25"/>
      <c r="V63" s="25"/>
      <c r="W63" s="25"/>
      <c r="X63" s="25"/>
      <c r="Y63" s="25"/>
      <c r="Z63" s="25"/>
    </row>
    <row r="64" spans="1:26" ht="14.25">
      <c r="A64" s="12" t="s">
        <v>138</v>
      </c>
      <c r="B64" s="14" t="str">
        <f>HYPERLINK("https://www.facebook.com/NewEnglandAquarium","New England Aquarium")</f>
        <v>New England Aquarium</v>
      </c>
      <c r="C64" s="16" t="s">
        <v>141</v>
      </c>
      <c r="D64" s="47"/>
    </row>
    <row r="65" spans="1:26" ht="12.75">
      <c r="B65" s="14" t="str">
        <f>HYPERLINK("https://www.georgiaaquarium.org/webcam/african-penguin-cam/","Georgia Aquarium")</f>
        <v>Georgia Aquarium</v>
      </c>
      <c r="C65" s="16" t="s">
        <v>142</v>
      </c>
    </row>
    <row r="66" spans="1:26" ht="12.75">
      <c r="B66" s="14" t="str">
        <f>HYPERLINK("https://www.houstonzoo.org/explore/webcams/","Houston Zoo")</f>
        <v>Houston Zoo</v>
      </c>
      <c r="C66" s="17" t="s">
        <v>145</v>
      </c>
    </row>
    <row r="67" spans="1:26" ht="12.75">
      <c r="B67" s="14" t="str">
        <f>HYPERLINK("https://kids.sandiegozoo.org/","San Diego Zoo Kids")</f>
        <v>San Diego Zoo Kids</v>
      </c>
      <c r="C67" s="17" t="s">
        <v>147</v>
      </c>
    </row>
    <row r="68" spans="1:26" ht="12.75">
      <c r="B68" s="14" t="str">
        <f>HYPERLINK("https://www.montereybayaquarium.org/animals/live-cams","Monterey Bay Aquarium")</f>
        <v>Monterey Bay Aquarium</v>
      </c>
      <c r="C68" s="17" t="s">
        <v>149</v>
      </c>
    </row>
    <row r="69" spans="1:26" ht="12.75">
      <c r="B69" s="14" t="str">
        <f>HYPERLINK("https://zooatlanta.org/panda-cam/","Zoo Atlanta Panda Cam")</f>
        <v>Zoo Atlanta Panda Cam</v>
      </c>
      <c r="C69" s="17" t="s">
        <v>150</v>
      </c>
    </row>
    <row r="70" spans="1:26" ht="12.75">
      <c r="B70" s="14" t="str">
        <f>HYPERLINK("https://nationalzoo.si.edu/webcams","Smithsonian National Zoo")</f>
        <v>Smithsonian National Zoo</v>
      </c>
      <c r="C70" s="17" t="s">
        <v>152</v>
      </c>
    </row>
    <row r="71" spans="1:26" ht="12.75">
      <c r="A71" s="25"/>
      <c r="B71" s="25"/>
      <c r="C71" s="44"/>
      <c r="D71" s="25"/>
      <c r="E71" s="25"/>
      <c r="F71" s="25"/>
      <c r="G71" s="25"/>
      <c r="H71" s="25"/>
      <c r="I71" s="25"/>
      <c r="J71" s="25"/>
      <c r="K71" s="25"/>
      <c r="L71" s="25"/>
      <c r="M71" s="25"/>
      <c r="N71" s="25"/>
      <c r="O71" s="25"/>
      <c r="P71" s="25"/>
      <c r="Q71" s="25"/>
      <c r="R71" s="25"/>
      <c r="S71" s="25"/>
      <c r="T71" s="25"/>
      <c r="U71" s="25"/>
      <c r="V71" s="25"/>
      <c r="W71" s="25"/>
      <c r="X71" s="25"/>
      <c r="Y71" s="25"/>
      <c r="Z71" s="25"/>
    </row>
    <row r="72" spans="1:26" ht="12.75">
      <c r="A72" s="12" t="s">
        <v>155</v>
      </c>
      <c r="B72" s="14" t="str">
        <f>HYPERLINK("https://www.youtube.com/user/CosmicKidsYoga","Cosmic Kids Yoga")</f>
        <v>Cosmic Kids Yoga</v>
      </c>
      <c r="C72" s="16" t="s">
        <v>157</v>
      </c>
    </row>
    <row r="73" spans="1:26" ht="12.75">
      <c r="B73" s="14" t="str">
        <f>HYPERLINK("https://www.gonoodle.com/","Go Noodle")</f>
        <v>Go Noodle</v>
      </c>
      <c r="C73" s="16" t="s">
        <v>159</v>
      </c>
    </row>
    <row r="74" spans="1:26" ht="12.75">
      <c r="B74" s="14" t="str">
        <f>HYPERLINK("https://www.youtube.com/user/yogawithadriene","Yoga with Adrienne")</f>
        <v>Yoga with Adrienne</v>
      </c>
      <c r="C74" s="16" t="s">
        <v>161</v>
      </c>
    </row>
    <row r="75" spans="1:26" ht="12.75">
      <c r="B75" s="18" t="str">
        <f>HYPERLINK("https://www.corepoweryogaondemand.com/keep-up-your-practice","Core Power Yoga")</f>
        <v>Core Power Yoga</v>
      </c>
      <c r="C75" s="15" t="s">
        <v>163</v>
      </c>
    </row>
    <row r="76" spans="1:26" ht="12.75">
      <c r="B76" s="14" t="str">
        <f>HYPERLINK("https://www.fitnessblender.com/videos/fitness-blender-kids-workout-25-minute-fun-workout-for-kids-at-home","Fitness Blender")</f>
        <v>Fitness Blender</v>
      </c>
      <c r="C76" s="16" t="s">
        <v>165</v>
      </c>
    </row>
    <row r="77" spans="1:26" ht="12.75">
      <c r="B77" s="14" t="str">
        <f>HYPERLINK("https://www.communityhealthmagazine.com/december-daily-fitness-calendar/pdf_78f9fcc6-5ad4-11e4-be2a-2b3a0e5d33b3.html","Fitness Calendar")</f>
        <v>Fitness Calendar</v>
      </c>
      <c r="C77" s="16" t="s">
        <v>167</v>
      </c>
    </row>
    <row r="78" spans="1:26" ht="12.75">
      <c r="B78" s="14" t="str">
        <f>HYPERLINK("https://ssww-blog.s3.amazonaws.com/blog/wp-content/uploads/February-Printable-Fitness-Challenge-Calendar-2020-1.pdf","Fitness Challenge Calendar")</f>
        <v>Fitness Challenge Calendar</v>
      </c>
      <c r="C78" s="16" t="s">
        <v>169</v>
      </c>
    </row>
    <row r="79" spans="1:26" ht="12.75">
      <c r="B79" s="14" t="str">
        <f>HYPERLINK("https://ymca360.org/on-demand#/","YMCA 360")</f>
        <v>YMCA 360</v>
      </c>
      <c r="C79" s="16" t="s">
        <v>170</v>
      </c>
    </row>
    <row r="80" spans="1:26" ht="38.25">
      <c r="B80" s="14" t="str">
        <f>HYPERLINK("https://www.downdogapp.com/","Down Dog Yoga and more")</f>
        <v>Down Dog Yoga and more</v>
      </c>
      <c r="C80" s="16" t="s">
        <v>171</v>
      </c>
    </row>
    <row r="81" spans="1:26" ht="12.75">
      <c r="A81" s="25"/>
      <c r="B81" s="25"/>
      <c r="C81" s="44"/>
      <c r="D81" s="25"/>
      <c r="E81" s="25"/>
      <c r="F81" s="25"/>
      <c r="G81" s="25"/>
      <c r="H81" s="25"/>
      <c r="I81" s="25"/>
      <c r="J81" s="25"/>
      <c r="K81" s="25"/>
      <c r="L81" s="25"/>
      <c r="M81" s="25"/>
      <c r="N81" s="25"/>
      <c r="O81" s="25"/>
      <c r="P81" s="25"/>
      <c r="Q81" s="25"/>
      <c r="R81" s="25"/>
      <c r="S81" s="25"/>
      <c r="T81" s="25"/>
      <c r="U81" s="25"/>
      <c r="V81" s="25"/>
      <c r="W81" s="25"/>
      <c r="X81" s="25"/>
      <c r="Y81" s="25"/>
      <c r="Z81" s="25"/>
    </row>
    <row r="82" spans="1:26" ht="12.75">
      <c r="A82" s="12" t="s">
        <v>172</v>
      </c>
      <c r="B82" s="14" t="str">
        <f>HYPERLINK("https://artsandculture.google.com/project/street-view","Google Arts &amp; Culture")</f>
        <v>Google Arts &amp; Culture</v>
      </c>
      <c r="C82" s="16" t="s">
        <v>173</v>
      </c>
    </row>
    <row r="83" spans="1:26" ht="12.75">
      <c r="A83" s="12"/>
      <c r="B83" s="14" t="str">
        <f>HYPERLINK("https://www.louvre.fr/en/visites-en-ligne","The Louvre")</f>
        <v>The Louvre</v>
      </c>
      <c r="C83" s="16" t="s">
        <v>174</v>
      </c>
    </row>
    <row r="84" spans="1:26" ht="12.75">
      <c r="A84" s="12"/>
      <c r="B84" s="14" t="str">
        <f>HYPERLINK("https://www.thechinaguide.com/destination/great-wall-of-china","The Great Wall of China")</f>
        <v>The Great Wall of China</v>
      </c>
      <c r="C84" s="16" t="s">
        <v>175</v>
      </c>
    </row>
    <row r="85" spans="1:26" ht="12.75">
      <c r="A85" s="12"/>
      <c r="B85" s="14" t="str">
        <f>HYPERLINK("https://accessmars.withgoogle.com/","Mars")</f>
        <v>Mars</v>
      </c>
      <c r="C85" s="16" t="s">
        <v>176</v>
      </c>
    </row>
    <row r="86" spans="1:26" ht="12.75">
      <c r="A86" s="12"/>
      <c r="B86" s="14" t="str">
        <f>HYPERLINK("https://www.nps.gov/yell/learn/photosmultimedia/virtualtours.htm","Yellowstone National Park")</f>
        <v>Yellowstone National Park</v>
      </c>
      <c r="C86" s="16" t="s">
        <v>177</v>
      </c>
    </row>
    <row r="87" spans="1:26" ht="12.75">
      <c r="B87" s="14" t="str">
        <f>HYPERLINK("https://www.earthcam.com/canada/niagarafalls/?cam=niagarafalls_str","Niagara Falls")</f>
        <v>Niagara Falls</v>
      </c>
      <c r="C87" s="17" t="s">
        <v>178</v>
      </c>
    </row>
    <row r="88" spans="1:26" ht="12.75">
      <c r="A88" s="25"/>
      <c r="B88" s="25"/>
      <c r="C88" s="25"/>
      <c r="D88" s="25"/>
      <c r="E88" s="25"/>
      <c r="F88" s="25"/>
      <c r="G88" s="25"/>
      <c r="H88" s="25"/>
      <c r="I88" s="25"/>
      <c r="J88" s="25"/>
      <c r="K88" s="25"/>
      <c r="L88" s="25"/>
      <c r="M88" s="25"/>
      <c r="N88" s="25"/>
      <c r="O88" s="25"/>
      <c r="P88" s="25"/>
      <c r="Q88" s="25"/>
      <c r="R88" s="25"/>
      <c r="S88" s="25"/>
      <c r="T88" s="25"/>
      <c r="U88" s="25"/>
      <c r="V88" s="25"/>
      <c r="W88" s="25"/>
      <c r="X88" s="25"/>
      <c r="Y88" s="25"/>
      <c r="Z88" s="25"/>
    </row>
    <row r="89" spans="1:26" ht="12.75">
      <c r="A89" s="12" t="s">
        <v>179</v>
      </c>
      <c r="B89" s="14" t="str">
        <f>HYPERLINK("https://www.youtube.com/watch?feature=youtu.be&amp;v=MjaYnyCJDdU&amp;fbclid=IwAR0aP-_vcoPnYQfYzzPwNajVW2KTMQo4CjMmMRL7f75EFJmc5aKiqWb1LV4&amp;app=desktop","Lunchtime doodles with Mo Willems")</f>
        <v>Lunchtime doodles with Mo Willems</v>
      </c>
      <c r="C89" s="16" t="s">
        <v>180</v>
      </c>
    </row>
    <row r="90" spans="1:26" ht="12.75">
      <c r="B90" s="14" t="str">
        <f>HYPERLINK("https://www.youtube.com/watch?feature=youtu.be&amp;v=MjaYnyCJDdU&amp;fbclid=IwAR0aP-_vcoPnYQfYzzPwNajVW2KTMQo4CjMmMRL7f75EFJmc5aKiqWb1LV4&amp;app=desktop","Miss Megan's Camp Kindergarten")</f>
        <v>Miss Megan's Camp Kindergarten</v>
      </c>
      <c r="C90" s="16" t="s">
        <v>181</v>
      </c>
    </row>
    <row r="91" spans="1:26" ht="12.75">
      <c r="B91" s="14" t="e">
        <f>HYPERLINK("https://www.facebook.com/jamminwithyoumusic/videos/643372603169813/?fref=mentions&amp;__xts__[0]=68.ARBf_dHU9TP3ACHw4eMQI28f73czFjWMr89m9M0cjE6YpdQn5ceJxe_B7sWqTsktoPPU2sfkfclb5iBWE_ca5nAtDuKj4miycuKcDYvRIKcVy_xOSR-a6KjpaKQr-uN49E8tPuft3Oc6-37kkVfr4XaXFE4uk7k"&amp;"wOlVTsJWlf-GpDVup8M12SCobDcmtXyj4FSNM0gNGuOR7tXxy-nCDdbkiEyAgxRJkxfOg-D0Ldw7ijqUXY9I9Qafum0v-jUaos2YH48bBHDjWjxs7lxCXT1CKz7SGGeThVeXXSkkdWEpQj9HU892W9HWAXB0W8vvS_n-Vj8F6oSGE3w&amp;__tn__=K-R","Jammin' with You")</f>
        <v>#VALUE!</v>
      </c>
      <c r="C91" s="16" t="s">
        <v>182</v>
      </c>
    </row>
    <row r="92" spans="1:26" ht="25.5">
      <c r="B92" s="14" t="str">
        <f>HYPERLINK("http://cincinnatizoo.org/","Cincinnati Zoo Brings the Zoo to You")</f>
        <v>Cincinnati Zoo Brings the Zoo to You</v>
      </c>
      <c r="C92" s="16" t="s">
        <v>183</v>
      </c>
    </row>
    <row r="93" spans="1:26" ht="12.75">
      <c r="B93" s="14" t="str">
        <f>HYPERLINK("https://www.facebook.com/BrooklynPublicLibraryFamily","Brooklyn Public Library Virtual Story Time")</f>
        <v>Brooklyn Public Library Virtual Story Time</v>
      </c>
      <c r="C93" s="16" t="s">
        <v>184</v>
      </c>
    </row>
    <row r="94" spans="1:26" ht="12.75">
      <c r="B94" s="14" t="str">
        <f>HYPERLINK("https://www.instagram.com/oliverjeffers/?hl=en","Oliver Jeffers - A Book a Day")</f>
        <v>Oliver Jeffers - A Book a Day</v>
      </c>
      <c r="C94" s="16" t="s">
        <v>185</v>
      </c>
    </row>
    <row r="95" spans="1:26" ht="12.75">
      <c r="B95" s="14" t="str">
        <f>HYPERLINK("https://www.youtube.com/studiojjk","Draw Every Day with JJK")</f>
        <v>Draw Every Day with JJK</v>
      </c>
      <c r="C95" s="16" t="s">
        <v>186</v>
      </c>
    </row>
    <row r="96" spans="1:26" ht="12.75">
      <c r="B96" s="14" t="str">
        <f>HYPERLINK("https://www.facebook.com/mattheatonmusic/?eid=ARAIN9vreHtZHgTY-iL2iHW2p7EJyx43SsyMtm9h5Qvw2Eoe4y1WfuFIQCtg8nK3sDkIfPVl4IdWvds_&amp;fref=mentions","Mornings with Matt Online Singalong")</f>
        <v>Mornings with Matt Online Singalong</v>
      </c>
      <c r="C96" s="16" t="s">
        <v>187</v>
      </c>
    </row>
    <row r="97" spans="1:26" ht="12.75">
      <c r="B97" s="14" t="str">
        <f>HYPERLINK("https://www.mindfulschools.org/free-online-mindfulness-class-for-kids/?fbclid=IwAR2topXaB7dUJyGM3t_ifI69ozV_Vuo9Ww1isQwtPXqJ3iXdGEi35NPh7ZY","Mindfulness Class for Kids")</f>
        <v>Mindfulness Class for Kids</v>
      </c>
      <c r="C97" s="16" t="s">
        <v>188</v>
      </c>
    </row>
    <row r="98" spans="1:26" ht="12.75">
      <c r="A98" s="48"/>
      <c r="B98" s="23"/>
      <c r="C98" s="24"/>
      <c r="D98" s="25"/>
      <c r="E98" s="25"/>
      <c r="F98" s="25"/>
      <c r="G98" s="25"/>
      <c r="H98" s="25"/>
      <c r="I98" s="25"/>
      <c r="J98" s="25"/>
      <c r="K98" s="25"/>
      <c r="L98" s="25"/>
      <c r="M98" s="25"/>
      <c r="N98" s="25"/>
      <c r="O98" s="25"/>
      <c r="P98" s="25"/>
      <c r="Q98" s="25"/>
      <c r="R98" s="25"/>
      <c r="S98" s="25"/>
      <c r="T98" s="25"/>
      <c r="U98" s="25"/>
      <c r="V98" s="25"/>
      <c r="W98" s="25"/>
      <c r="X98" s="25"/>
      <c r="Y98" s="25"/>
      <c r="Z98" s="25"/>
    </row>
    <row r="99" spans="1:26" ht="12.75">
      <c r="A99" s="12" t="s">
        <v>189</v>
      </c>
      <c r="B99" s="14" t="str">
        <f>HYPERLINK("https://tipspoke.com/magic-tricks","Magic Tricks")</f>
        <v>Magic Tricks</v>
      </c>
      <c r="C99" s="16" t="s">
        <v>190</v>
      </c>
    </row>
    <row r="100" spans="1:26" ht="12.75">
      <c r="A100" s="12"/>
      <c r="B100" s="14" t="str">
        <f>HYPERLINK("https://tipspoke.com/fun-at-home","Fun at Home")</f>
        <v>Fun at Home</v>
      </c>
      <c r="C100" s="16" t="s">
        <v>191</v>
      </c>
    </row>
    <row r="101" spans="1:26" ht="12.75">
      <c r="B101" s="14" t="str">
        <f>HYPERLINK("https://www.youtube.com/user/muffalopotato","Muffalo Potato")</f>
        <v>Muffalo Potato</v>
      </c>
      <c r="C101" s="16" t="s">
        <v>192</v>
      </c>
    </row>
    <row r="102" spans="1:26" ht="12.75">
      <c r="B102" s="14" t="str">
        <f>HYPERLINK("https://bigapplecircus.com/events/","Runaway with the Big Apple Circus in your own home")</f>
        <v>Runaway with the Big Apple Circus in your own home</v>
      </c>
      <c r="C102" s="17" t="s">
        <v>193</v>
      </c>
    </row>
    <row r="103" spans="1:26" ht="12.75">
      <c r="B103" s="14" t="str">
        <f>HYPERLINK("https://documentcloud.adobe.com/link/track?uri=urn:aaid:scds:US:bf0b6012-0884-4f73-bc3b-7966d0d8d86c","A Little Coloring Book")</f>
        <v>A Little Coloring Book</v>
      </c>
      <c r="C103" s="16" t="s">
        <v>194</v>
      </c>
    </row>
    <row r="104" spans="1:26" ht="12.75">
      <c r="A104" s="48"/>
      <c r="B104" s="23"/>
      <c r="C104" s="24"/>
      <c r="D104" s="25"/>
      <c r="E104" s="25"/>
      <c r="F104" s="25"/>
      <c r="G104" s="25"/>
      <c r="H104" s="25"/>
      <c r="I104" s="25"/>
      <c r="J104" s="25"/>
      <c r="K104" s="25"/>
      <c r="L104" s="25"/>
      <c r="M104" s="25"/>
      <c r="N104" s="25"/>
      <c r="O104" s="25"/>
      <c r="P104" s="25"/>
      <c r="Q104" s="25"/>
      <c r="R104" s="25"/>
      <c r="S104" s="25"/>
      <c r="T104" s="25"/>
      <c r="U104" s="25"/>
      <c r="V104" s="25"/>
      <c r="W104" s="25"/>
      <c r="X104" s="25"/>
      <c r="Y104" s="25"/>
      <c r="Z104" s="25"/>
    </row>
    <row r="105" spans="1:26" ht="12.75">
      <c r="A105" s="12" t="s">
        <v>195</v>
      </c>
      <c r="B105" s="14" t="str">
        <f>HYPERLINK("https://themighty.com/2020/03/covid-19-autism-routine-disruption/?utm_source=Autism_Page&amp;utm_medium=Facebook&amp;fbclid=IwAR1gQ_ER9t5LN3Tx3npkiBa-jlkVwTSNzY9ARzOY8sQlKy0fWPErn67VJqE","Coping with Routine Disruption and ASD ")</f>
        <v xml:space="preserve">Coping with Routine Disruption and ASD </v>
      </c>
      <c r="C105" s="16" t="s">
        <v>196</v>
      </c>
    </row>
    <row r="106" spans="1:26" ht="12.75">
      <c r="B106" s="14" t="str">
        <f>HYPERLINK("https://themighty.com/2020/03/covid-19-what-is-social-distancing/?utm_source=Autism_Page&amp;utm_medium=Facebook&amp;fbclid=IwAR3MsF8F00eQx0gSELrptWnAb0y2I6FFUTlobQ4TX4F-tCy58qzW7NYosYA","What is social distancing?")</f>
        <v>What is social distancing?</v>
      </c>
      <c r="C106" s="16" t="s">
        <v>196</v>
      </c>
    </row>
    <row r="107" spans="1:26" ht="12.75">
      <c r="B107" s="14" t="str">
        <f>HYPERLINK("https://www.weareteachers.com/things-to-do-during-covid/","Things to Do during Covid Isolation")</f>
        <v>Things to Do during Covid Isolation</v>
      </c>
      <c r="C107" s="16" t="s">
        <v>197</v>
      </c>
    </row>
    <row r="108" spans="1:26" ht="12.75">
      <c r="B108" s="14" t="str">
        <f>HYPERLINK("https://www.verywellhealth.com/how-to-create-a-sensory-room-for-your-autistic-child-4686413","How to create a sensory room? ")</f>
        <v xml:space="preserve">How to create a sensory room? </v>
      </c>
      <c r="C108" s="16" t="s">
        <v>198</v>
      </c>
    </row>
    <row r="109" spans="1:26" ht="12.75">
      <c r="A109" s="48"/>
      <c r="B109" s="23"/>
      <c r="C109" s="24"/>
      <c r="D109" s="25"/>
      <c r="E109" s="25"/>
      <c r="F109" s="25"/>
      <c r="G109" s="25"/>
      <c r="H109" s="25"/>
      <c r="I109" s="25"/>
      <c r="J109" s="25"/>
      <c r="K109" s="25"/>
      <c r="L109" s="25"/>
      <c r="M109" s="25"/>
      <c r="N109" s="25"/>
      <c r="O109" s="25"/>
      <c r="P109" s="25"/>
      <c r="Q109" s="25"/>
      <c r="R109" s="25"/>
      <c r="S109" s="25"/>
      <c r="T109" s="25"/>
      <c r="U109" s="25"/>
      <c r="V109" s="25"/>
      <c r="W109" s="25"/>
      <c r="X109" s="25"/>
      <c r="Y109" s="25"/>
      <c r="Z109" s="25"/>
    </row>
    <row r="110" spans="1:26" ht="12.75">
      <c r="A110" s="12" t="s">
        <v>199</v>
      </c>
      <c r="B110" s="14" t="str">
        <f>HYPERLINK("https://nationalautismassociation.org/store/#!/NAAs-Be-REDy-Booklet-for-Caregivers/p/57859415/category=23350149","NAA's Free Toolkit on Preventing Wandering at Home")</f>
        <v>NAA's Free Toolkit on Preventing Wandering at Home</v>
      </c>
      <c r="C110" s="16" t="s">
        <v>200</v>
      </c>
    </row>
    <row r="111" spans="1:26" ht="12.75">
      <c r="A111" s="25"/>
      <c r="B111" s="25"/>
      <c r="C111" s="44"/>
      <c r="D111" s="25"/>
      <c r="E111" s="25"/>
      <c r="F111" s="25"/>
      <c r="G111" s="25"/>
      <c r="H111" s="25"/>
      <c r="I111" s="25"/>
      <c r="J111" s="25"/>
      <c r="K111" s="25"/>
      <c r="L111" s="25"/>
      <c r="M111" s="25"/>
      <c r="N111" s="25"/>
      <c r="O111" s="25"/>
      <c r="P111" s="25"/>
      <c r="Q111" s="25"/>
      <c r="R111" s="25"/>
      <c r="S111" s="25"/>
      <c r="T111" s="25"/>
      <c r="U111" s="25"/>
      <c r="V111" s="25"/>
      <c r="W111" s="25"/>
      <c r="X111" s="25"/>
      <c r="Y111" s="25"/>
      <c r="Z111" s="25"/>
    </row>
    <row r="112" spans="1:26" ht="38.25">
      <c r="A112" s="12" t="s">
        <v>201</v>
      </c>
      <c r="B112" s="14" t="str">
        <f>HYPERLINK("https://www.bmc.org/pediatrics-autism-program/services/parent-leadership-autism-network-plan","PLAN Parent Support Group")</f>
        <v>PLAN Parent Support Group</v>
      </c>
      <c r="C112" s="16" t="s">
        <v>202</v>
      </c>
      <c r="D112" s="63" t="s">
        <v>203</v>
      </c>
    </row>
    <row r="113" spans="1:26" ht="12.75">
      <c r="B113" s="14" t="str">
        <f>HYPERLINK("https://namimass.org/online-and-phone-support-options/","National Alliance on Mental Illness ")</f>
        <v xml:space="preserve">National Alliance on Mental Illness </v>
      </c>
      <c r="C113" s="16" t="s">
        <v>204</v>
      </c>
      <c r="D113" s="73" t="s">
        <v>205</v>
      </c>
    </row>
    <row r="114" spans="1:26" ht="25.5">
      <c r="B114" s="14" t="str">
        <f>HYPERLINK("https://docs.google.com/forms/d/e/1FAIpQLSc4MGE1L2zTAdzsv8RDRfnMwT21-iT9uFla7Svh9CLJ3Dwdjg/viewform","Educator to Parent Matching ")</f>
        <v xml:space="preserve">Educator to Parent Matching </v>
      </c>
      <c r="C114" s="16" t="s">
        <v>206</v>
      </c>
      <c r="D114" s="50" t="s">
        <v>207</v>
      </c>
    </row>
    <row r="115" spans="1:26" ht="12.75">
      <c r="B115" s="74" t="str">
        <f>HYPERLINK("https://www.aane.org/resources/family-and-friends/support-groups-parents-children-teens/","Free Online Group Chat for Parents of Children")</f>
        <v>Free Online Group Chat for Parents of Children</v>
      </c>
      <c r="C115" s="16" t="s">
        <v>208</v>
      </c>
      <c r="D115" s="75" t="s">
        <v>209</v>
      </c>
    </row>
    <row r="116" spans="1:26" ht="12.75">
      <c r="B116" s="74" t="str">
        <f>HYPERLINK("https://www.aane.org/resources/family-and-friends/support-groups-parents-children-teens/","Free Online Group Chat for Parents of Teens")</f>
        <v>Free Online Group Chat for Parents of Teens</v>
      </c>
      <c r="C116" s="76" t="s">
        <v>210</v>
      </c>
      <c r="D116" s="77" t="s">
        <v>211</v>
      </c>
    </row>
    <row r="117" spans="1:26" ht="12.75">
      <c r="A117" s="25"/>
      <c r="B117" s="25"/>
      <c r="C117" s="44"/>
      <c r="D117" s="25"/>
      <c r="E117" s="25"/>
      <c r="F117" s="25"/>
      <c r="G117" s="25"/>
      <c r="H117" s="25"/>
      <c r="I117" s="25"/>
      <c r="J117" s="25"/>
      <c r="K117" s="25"/>
      <c r="L117" s="25"/>
      <c r="M117" s="25"/>
      <c r="N117" s="25"/>
      <c r="O117" s="25"/>
      <c r="P117" s="25"/>
      <c r="Q117" s="25"/>
      <c r="R117" s="25"/>
      <c r="S117" s="25"/>
      <c r="T117" s="25"/>
      <c r="U117" s="25"/>
      <c r="V117" s="25"/>
      <c r="W117" s="25"/>
      <c r="X117" s="25"/>
      <c r="Y117" s="25"/>
      <c r="Z117" s="25"/>
    </row>
    <row r="118" spans="1:26" ht="12.75">
      <c r="A118" s="12" t="s">
        <v>212</v>
      </c>
      <c r="B118" s="14" t="str">
        <f>HYPERLINK("https://www.teacherspayteachers.com/Product/AACFunctional-Communication-SLP-E-Learning-ResourcesHandouts-FREEBIE-5326553?fbclid=IwAR1ovq7OyjbgDncke7hbq6rFEVR1wq9vQtsDMGDjiuX4HHrkVxMz86cuV34#show-price-update","Tips for Parents about using AAC at home")</f>
        <v>Tips for Parents about using AAC at home</v>
      </c>
      <c r="C118" s="16" t="s">
        <v>213</v>
      </c>
    </row>
    <row r="119" spans="1:26" ht="12.75">
      <c r="B119" s="14" t="str">
        <f>HYPERLINK("https://www.stormspeechtherapy.com/home","AAC Resources")</f>
        <v>AAC Resources</v>
      </c>
      <c r="C119" s="16" t="s">
        <v>214</v>
      </c>
    </row>
    <row r="120" spans="1:26" ht="12.75">
      <c r="B120" s="14" t="str">
        <f>HYPERLINK("http://www.kimrankin.com/","AAC Blog")</f>
        <v>AAC Blog</v>
      </c>
      <c r="C120" s="16" t="s">
        <v>215</v>
      </c>
    </row>
    <row r="121" spans="1:26" ht="12.75">
      <c r="C121" s="61"/>
    </row>
    <row r="122" spans="1:26" ht="12.75">
      <c r="C122" s="61"/>
    </row>
    <row r="123" spans="1:26" ht="12.75">
      <c r="C123" s="61"/>
    </row>
    <row r="124" spans="1:26" ht="12.75">
      <c r="C124" s="61"/>
    </row>
    <row r="125" spans="1:26" ht="12.75">
      <c r="C125" s="61"/>
    </row>
    <row r="126" spans="1:26" ht="12.75">
      <c r="C126" s="61"/>
    </row>
    <row r="127" spans="1:26" ht="12.75">
      <c r="C127" s="61"/>
    </row>
    <row r="128" spans="1:26" ht="12.75">
      <c r="C128" s="61"/>
    </row>
    <row r="129" spans="3:3" ht="12.75">
      <c r="C129" s="61"/>
    </row>
    <row r="130" spans="3:3" ht="12.75">
      <c r="C130" s="61"/>
    </row>
    <row r="131" spans="3:3" ht="12.75">
      <c r="C131" s="61"/>
    </row>
    <row r="132" spans="3:3" ht="12.75">
      <c r="C132" s="61"/>
    </row>
    <row r="133" spans="3:3" ht="12.75">
      <c r="C133" s="61"/>
    </row>
    <row r="134" spans="3:3" ht="12.75">
      <c r="C134" s="61"/>
    </row>
    <row r="135" spans="3:3" ht="12.75">
      <c r="C135" s="61"/>
    </row>
    <row r="136" spans="3:3" ht="12.75">
      <c r="C136" s="61"/>
    </row>
    <row r="137" spans="3:3" ht="12.75">
      <c r="C137" s="61"/>
    </row>
    <row r="138" spans="3:3" ht="12.75">
      <c r="C138" s="61"/>
    </row>
    <row r="139" spans="3:3" ht="12.75">
      <c r="C139" s="61"/>
    </row>
    <row r="140" spans="3:3" ht="12.75">
      <c r="C140" s="61"/>
    </row>
    <row r="141" spans="3:3" ht="12.75">
      <c r="C141" s="61"/>
    </row>
    <row r="142" spans="3:3" ht="12.75">
      <c r="C142" s="61"/>
    </row>
    <row r="143" spans="3:3" ht="12.75">
      <c r="C143" s="61"/>
    </row>
    <row r="144" spans="3:3" ht="12.75">
      <c r="C144" s="61"/>
    </row>
    <row r="145" spans="3:3" ht="12.75">
      <c r="C145" s="61"/>
    </row>
    <row r="146" spans="3:3" ht="12.75">
      <c r="C146" s="61"/>
    </row>
    <row r="147" spans="3:3" ht="12.75">
      <c r="C147" s="61"/>
    </row>
    <row r="148" spans="3:3" ht="12.75">
      <c r="C148" s="61"/>
    </row>
    <row r="149" spans="3:3" ht="12.75">
      <c r="C149" s="61"/>
    </row>
    <row r="150" spans="3:3" ht="12.75">
      <c r="C150" s="61"/>
    </row>
    <row r="151" spans="3:3" ht="12.75">
      <c r="C151" s="61"/>
    </row>
    <row r="152" spans="3:3" ht="12.75">
      <c r="C152" s="61"/>
    </row>
    <row r="153" spans="3:3" ht="12.75">
      <c r="C153" s="61"/>
    </row>
    <row r="154" spans="3:3" ht="12.75">
      <c r="C154" s="61"/>
    </row>
    <row r="155" spans="3:3" ht="12.75">
      <c r="C155" s="61"/>
    </row>
    <row r="156" spans="3:3" ht="12.75">
      <c r="C156" s="61"/>
    </row>
    <row r="157" spans="3:3" ht="12.75">
      <c r="C157" s="61"/>
    </row>
    <row r="158" spans="3:3" ht="12.75">
      <c r="C158" s="61"/>
    </row>
    <row r="159" spans="3:3" ht="12.75">
      <c r="C159" s="61"/>
    </row>
    <row r="160" spans="3:3" ht="12.75">
      <c r="C160" s="61"/>
    </row>
    <row r="161" spans="3:3" ht="12.75">
      <c r="C161" s="61"/>
    </row>
    <row r="162" spans="3:3" ht="12.75">
      <c r="C162" s="61"/>
    </row>
    <row r="163" spans="3:3" ht="12.75">
      <c r="C163" s="61"/>
    </row>
    <row r="164" spans="3:3" ht="12.75">
      <c r="C164" s="61"/>
    </row>
    <row r="165" spans="3:3" ht="12.75">
      <c r="C165" s="61"/>
    </row>
    <row r="166" spans="3:3" ht="12.75">
      <c r="C166" s="61"/>
    </row>
    <row r="167" spans="3:3" ht="12.75">
      <c r="C167" s="61"/>
    </row>
    <row r="168" spans="3:3" ht="12.75">
      <c r="C168" s="61"/>
    </row>
    <row r="169" spans="3:3" ht="12.75">
      <c r="C169" s="61"/>
    </row>
    <row r="170" spans="3:3" ht="12.75">
      <c r="C170" s="61"/>
    </row>
    <row r="171" spans="3:3" ht="12.75">
      <c r="C171" s="61"/>
    </row>
    <row r="172" spans="3:3" ht="12.75">
      <c r="C172" s="61"/>
    </row>
    <row r="173" spans="3:3" ht="12.75">
      <c r="C173" s="61"/>
    </row>
    <row r="174" spans="3:3" ht="12.75">
      <c r="C174" s="61"/>
    </row>
    <row r="175" spans="3:3" ht="12.75">
      <c r="C175" s="61"/>
    </row>
    <row r="176" spans="3:3" ht="12.75">
      <c r="C176" s="61"/>
    </row>
    <row r="177" spans="3:3" ht="12.75">
      <c r="C177" s="61"/>
    </row>
    <row r="178" spans="3:3" ht="12.75">
      <c r="C178" s="61"/>
    </row>
    <row r="179" spans="3:3" ht="12.75">
      <c r="C179" s="61"/>
    </row>
    <row r="180" spans="3:3" ht="12.75">
      <c r="C180" s="61"/>
    </row>
    <row r="181" spans="3:3" ht="12.75">
      <c r="C181" s="61"/>
    </row>
    <row r="182" spans="3:3" ht="12.75">
      <c r="C182" s="61"/>
    </row>
    <row r="183" spans="3:3" ht="12.75">
      <c r="C183" s="61"/>
    </row>
    <row r="184" spans="3:3" ht="12.75">
      <c r="C184" s="61"/>
    </row>
    <row r="185" spans="3:3" ht="12.75">
      <c r="C185" s="61"/>
    </row>
    <row r="186" spans="3:3" ht="12.75">
      <c r="C186" s="61"/>
    </row>
    <row r="187" spans="3:3" ht="12.75">
      <c r="C187" s="61"/>
    </row>
    <row r="188" spans="3:3" ht="12.75">
      <c r="C188" s="61"/>
    </row>
    <row r="189" spans="3:3" ht="12.75">
      <c r="C189" s="61"/>
    </row>
    <row r="190" spans="3:3" ht="12.75">
      <c r="C190" s="61"/>
    </row>
    <row r="191" spans="3:3" ht="12.75">
      <c r="C191" s="61"/>
    </row>
    <row r="192" spans="3:3" ht="12.75">
      <c r="C192" s="61"/>
    </row>
    <row r="193" spans="3:3" ht="12.75">
      <c r="C193" s="61"/>
    </row>
    <row r="194" spans="3:3" ht="12.75">
      <c r="C194" s="61"/>
    </row>
    <row r="195" spans="3:3" ht="12.75">
      <c r="C195" s="61"/>
    </row>
    <row r="196" spans="3:3" ht="12.75">
      <c r="C196" s="61"/>
    </row>
    <row r="197" spans="3:3" ht="12.75">
      <c r="C197" s="61"/>
    </row>
    <row r="198" spans="3:3" ht="12.75">
      <c r="C198" s="61"/>
    </row>
    <row r="199" spans="3:3" ht="12.75">
      <c r="C199" s="61"/>
    </row>
    <row r="200" spans="3:3" ht="12.75">
      <c r="C200" s="61"/>
    </row>
    <row r="201" spans="3:3" ht="12.75">
      <c r="C201" s="61"/>
    </row>
    <row r="202" spans="3:3" ht="12.75">
      <c r="C202" s="61"/>
    </row>
    <row r="203" spans="3:3" ht="12.75">
      <c r="C203" s="61"/>
    </row>
    <row r="204" spans="3:3" ht="12.75">
      <c r="C204" s="61"/>
    </row>
    <row r="205" spans="3:3" ht="12.75">
      <c r="C205" s="61"/>
    </row>
    <row r="206" spans="3:3" ht="12.75">
      <c r="C206" s="61"/>
    </row>
    <row r="207" spans="3:3" ht="12.75">
      <c r="C207" s="61"/>
    </row>
    <row r="208" spans="3:3" ht="12.75">
      <c r="C208" s="61"/>
    </row>
    <row r="209" spans="3:3" ht="12.75">
      <c r="C209" s="61"/>
    </row>
    <row r="210" spans="3:3" ht="12.75">
      <c r="C210" s="61"/>
    </row>
    <row r="211" spans="3:3" ht="12.75">
      <c r="C211" s="61"/>
    </row>
    <row r="212" spans="3:3" ht="12.75">
      <c r="C212" s="61"/>
    </row>
    <row r="213" spans="3:3" ht="12.75">
      <c r="C213" s="61"/>
    </row>
    <row r="214" spans="3:3" ht="12.75">
      <c r="C214" s="61"/>
    </row>
    <row r="215" spans="3:3" ht="12.75">
      <c r="C215" s="61"/>
    </row>
    <row r="216" spans="3:3" ht="12.75">
      <c r="C216" s="61"/>
    </row>
    <row r="217" spans="3:3" ht="12.75">
      <c r="C217" s="61"/>
    </row>
    <row r="218" spans="3:3" ht="12.75">
      <c r="C218" s="61"/>
    </row>
    <row r="219" spans="3:3" ht="12.75">
      <c r="C219" s="61"/>
    </row>
    <row r="220" spans="3:3" ht="12.75">
      <c r="C220" s="61"/>
    </row>
    <row r="221" spans="3:3" ht="12.75">
      <c r="C221" s="61"/>
    </row>
    <row r="222" spans="3:3" ht="12.75">
      <c r="C222" s="61"/>
    </row>
    <row r="223" spans="3:3" ht="12.75">
      <c r="C223" s="61"/>
    </row>
    <row r="224" spans="3:3" ht="12.75">
      <c r="C224" s="61"/>
    </row>
    <row r="225" spans="3:3" ht="12.75">
      <c r="C225" s="61"/>
    </row>
    <row r="226" spans="3:3" ht="12.75">
      <c r="C226" s="61"/>
    </row>
    <row r="227" spans="3:3" ht="12.75">
      <c r="C227" s="61"/>
    </row>
    <row r="228" spans="3:3" ht="12.75">
      <c r="C228" s="61"/>
    </row>
    <row r="229" spans="3:3" ht="12.75">
      <c r="C229" s="61"/>
    </row>
    <row r="230" spans="3:3" ht="12.75">
      <c r="C230" s="61"/>
    </row>
    <row r="231" spans="3:3" ht="12.75">
      <c r="C231" s="61"/>
    </row>
    <row r="232" spans="3:3" ht="12.75">
      <c r="C232" s="61"/>
    </row>
    <row r="233" spans="3:3" ht="12.75">
      <c r="C233" s="61"/>
    </row>
    <row r="234" spans="3:3" ht="12.75">
      <c r="C234" s="61"/>
    </row>
    <row r="235" spans="3:3" ht="12.75">
      <c r="C235" s="61"/>
    </row>
    <row r="236" spans="3:3" ht="12.75">
      <c r="C236" s="61"/>
    </row>
    <row r="237" spans="3:3" ht="12.75">
      <c r="C237" s="61"/>
    </row>
    <row r="238" spans="3:3" ht="12.75">
      <c r="C238" s="61"/>
    </row>
    <row r="239" spans="3:3" ht="12.75">
      <c r="C239" s="61"/>
    </row>
    <row r="240" spans="3:3" ht="12.75">
      <c r="C240" s="61"/>
    </row>
    <row r="241" spans="3:3" ht="12.75">
      <c r="C241" s="61"/>
    </row>
    <row r="242" spans="3:3" ht="12.75">
      <c r="C242" s="61"/>
    </row>
    <row r="243" spans="3:3" ht="12.75">
      <c r="C243" s="61"/>
    </row>
    <row r="244" spans="3:3" ht="12.75">
      <c r="C244" s="61"/>
    </row>
    <row r="245" spans="3:3" ht="12.75">
      <c r="C245" s="61"/>
    </row>
    <row r="246" spans="3:3" ht="12.75">
      <c r="C246" s="61"/>
    </row>
    <row r="247" spans="3:3" ht="12.75">
      <c r="C247" s="61"/>
    </row>
    <row r="248" spans="3:3" ht="12.75">
      <c r="C248" s="61"/>
    </row>
    <row r="249" spans="3:3" ht="12.75">
      <c r="C249" s="61"/>
    </row>
    <row r="250" spans="3:3" ht="12.75">
      <c r="C250" s="61"/>
    </row>
    <row r="251" spans="3:3" ht="12.75">
      <c r="C251" s="61"/>
    </row>
    <row r="252" spans="3:3" ht="12.75">
      <c r="C252" s="61"/>
    </row>
    <row r="253" spans="3:3" ht="12.75">
      <c r="C253" s="61"/>
    </row>
    <row r="254" spans="3:3" ht="12.75">
      <c r="C254" s="61"/>
    </row>
    <row r="255" spans="3:3" ht="12.75">
      <c r="C255" s="61"/>
    </row>
    <row r="256" spans="3:3" ht="12.75">
      <c r="C256" s="61"/>
    </row>
    <row r="257" spans="3:3" ht="12.75">
      <c r="C257" s="61"/>
    </row>
    <row r="258" spans="3:3" ht="12.75">
      <c r="C258" s="61"/>
    </row>
    <row r="259" spans="3:3" ht="12.75">
      <c r="C259" s="61"/>
    </row>
    <row r="260" spans="3:3" ht="12.75">
      <c r="C260" s="61"/>
    </row>
    <row r="261" spans="3:3" ht="12.75">
      <c r="C261" s="61"/>
    </row>
    <row r="262" spans="3:3" ht="12.75">
      <c r="C262" s="61"/>
    </row>
    <row r="263" spans="3:3" ht="12.75">
      <c r="C263" s="61"/>
    </row>
    <row r="264" spans="3:3" ht="12.75">
      <c r="C264" s="61"/>
    </row>
    <row r="265" spans="3:3" ht="12.75">
      <c r="C265" s="61"/>
    </row>
    <row r="266" spans="3:3" ht="12.75">
      <c r="C266" s="61"/>
    </row>
    <row r="267" spans="3:3" ht="12.75">
      <c r="C267" s="61"/>
    </row>
    <row r="268" spans="3:3" ht="12.75">
      <c r="C268" s="61"/>
    </row>
    <row r="269" spans="3:3" ht="12.75">
      <c r="C269" s="61"/>
    </row>
    <row r="270" spans="3:3" ht="12.75">
      <c r="C270" s="61"/>
    </row>
    <row r="271" spans="3:3" ht="12.75">
      <c r="C271" s="61"/>
    </row>
    <row r="272" spans="3:3" ht="12.75">
      <c r="C272" s="61"/>
    </row>
    <row r="273" spans="3:3" ht="12.75">
      <c r="C273" s="61"/>
    </row>
    <row r="274" spans="3:3" ht="12.75">
      <c r="C274" s="61"/>
    </row>
    <row r="275" spans="3:3" ht="12.75">
      <c r="C275" s="61"/>
    </row>
    <row r="276" spans="3:3" ht="12.75">
      <c r="C276" s="61"/>
    </row>
    <row r="277" spans="3:3" ht="12.75">
      <c r="C277" s="61"/>
    </row>
    <row r="278" spans="3:3" ht="12.75">
      <c r="C278" s="61"/>
    </row>
    <row r="279" spans="3:3" ht="12.75">
      <c r="C279" s="61"/>
    </row>
    <row r="280" spans="3:3" ht="12.75">
      <c r="C280" s="61"/>
    </row>
    <row r="281" spans="3:3" ht="12.75">
      <c r="C281" s="61"/>
    </row>
    <row r="282" spans="3:3" ht="12.75">
      <c r="C282" s="61"/>
    </row>
    <row r="283" spans="3:3" ht="12.75">
      <c r="C283" s="61"/>
    </row>
    <row r="284" spans="3:3" ht="12.75">
      <c r="C284" s="61"/>
    </row>
    <row r="285" spans="3:3" ht="12.75">
      <c r="C285" s="61"/>
    </row>
    <row r="286" spans="3:3" ht="12.75">
      <c r="C286" s="61"/>
    </row>
    <row r="287" spans="3:3" ht="12.75">
      <c r="C287" s="61"/>
    </row>
    <row r="288" spans="3:3" ht="12.75">
      <c r="C288" s="61"/>
    </row>
    <row r="289" spans="3:3" ht="12.75">
      <c r="C289" s="61"/>
    </row>
    <row r="290" spans="3:3" ht="12.75">
      <c r="C290" s="61"/>
    </row>
    <row r="291" spans="3:3" ht="12.75">
      <c r="C291" s="61"/>
    </row>
    <row r="292" spans="3:3" ht="12.75">
      <c r="C292" s="61"/>
    </row>
    <row r="293" spans="3:3" ht="12.75">
      <c r="C293" s="61"/>
    </row>
    <row r="294" spans="3:3" ht="12.75">
      <c r="C294" s="61"/>
    </row>
    <row r="295" spans="3:3" ht="12.75">
      <c r="C295" s="61"/>
    </row>
    <row r="296" spans="3:3" ht="12.75">
      <c r="C296" s="61"/>
    </row>
    <row r="297" spans="3:3" ht="12.75">
      <c r="C297" s="61"/>
    </row>
    <row r="298" spans="3:3" ht="12.75">
      <c r="C298" s="61"/>
    </row>
    <row r="299" spans="3:3" ht="12.75">
      <c r="C299" s="61"/>
    </row>
    <row r="300" spans="3:3" ht="12.75">
      <c r="C300" s="61"/>
    </row>
    <row r="301" spans="3:3" ht="12.75">
      <c r="C301" s="61"/>
    </row>
    <row r="302" spans="3:3" ht="12.75">
      <c r="C302" s="61"/>
    </row>
    <row r="303" spans="3:3" ht="12.75">
      <c r="C303" s="61"/>
    </row>
    <row r="304" spans="3:3" ht="12.75">
      <c r="C304" s="61"/>
    </row>
    <row r="305" spans="3:3" ht="12.75">
      <c r="C305" s="61"/>
    </row>
    <row r="306" spans="3:3" ht="12.75">
      <c r="C306" s="61"/>
    </row>
    <row r="307" spans="3:3" ht="12.75">
      <c r="C307" s="61"/>
    </row>
    <row r="308" spans="3:3" ht="12.75">
      <c r="C308" s="61"/>
    </row>
    <row r="309" spans="3:3" ht="12.75">
      <c r="C309" s="61"/>
    </row>
    <row r="310" spans="3:3" ht="12.75">
      <c r="C310" s="61"/>
    </row>
    <row r="311" spans="3:3" ht="12.75">
      <c r="C311" s="61"/>
    </row>
    <row r="312" spans="3:3" ht="12.75">
      <c r="C312" s="61"/>
    </row>
    <row r="313" spans="3:3" ht="12.75">
      <c r="C313" s="61"/>
    </row>
    <row r="314" spans="3:3" ht="12.75">
      <c r="C314" s="61"/>
    </row>
    <row r="315" spans="3:3" ht="12.75">
      <c r="C315" s="61"/>
    </row>
    <row r="316" spans="3:3" ht="12.75">
      <c r="C316" s="61"/>
    </row>
    <row r="317" spans="3:3" ht="12.75">
      <c r="C317" s="61"/>
    </row>
    <row r="318" spans="3:3" ht="12.75">
      <c r="C318" s="61"/>
    </row>
    <row r="319" spans="3:3" ht="12.75">
      <c r="C319" s="61"/>
    </row>
    <row r="320" spans="3:3" ht="12.75">
      <c r="C320" s="61"/>
    </row>
    <row r="321" spans="3:3" ht="12.75">
      <c r="C321" s="61"/>
    </row>
    <row r="322" spans="3:3" ht="12.75">
      <c r="C322" s="61"/>
    </row>
    <row r="323" spans="3:3" ht="12.75">
      <c r="C323" s="61"/>
    </row>
    <row r="324" spans="3:3" ht="12.75">
      <c r="C324" s="61"/>
    </row>
    <row r="325" spans="3:3" ht="12.75">
      <c r="C325" s="61"/>
    </row>
    <row r="326" spans="3:3" ht="12.75">
      <c r="C326" s="61"/>
    </row>
    <row r="327" spans="3:3" ht="12.75">
      <c r="C327" s="61"/>
    </row>
    <row r="328" spans="3:3" ht="12.75">
      <c r="C328" s="61"/>
    </row>
    <row r="329" spans="3:3" ht="12.75">
      <c r="C329" s="61"/>
    </row>
    <row r="330" spans="3:3" ht="12.75">
      <c r="C330" s="61"/>
    </row>
    <row r="331" spans="3:3" ht="12.75">
      <c r="C331" s="61"/>
    </row>
    <row r="332" spans="3:3" ht="12.75">
      <c r="C332" s="61"/>
    </row>
    <row r="333" spans="3:3" ht="12.75">
      <c r="C333" s="61"/>
    </row>
    <row r="334" spans="3:3" ht="12.75">
      <c r="C334" s="61"/>
    </row>
    <row r="335" spans="3:3" ht="12.75">
      <c r="C335" s="61"/>
    </row>
    <row r="336" spans="3:3" ht="12.75">
      <c r="C336" s="61"/>
    </row>
    <row r="337" spans="3:3" ht="12.75">
      <c r="C337" s="61"/>
    </row>
    <row r="338" spans="3:3" ht="12.75">
      <c r="C338" s="61"/>
    </row>
    <row r="339" spans="3:3" ht="12.75">
      <c r="C339" s="61"/>
    </row>
    <row r="340" spans="3:3" ht="12.75">
      <c r="C340" s="61"/>
    </row>
    <row r="341" spans="3:3" ht="12.75">
      <c r="C341" s="61"/>
    </row>
    <row r="342" spans="3:3" ht="12.75">
      <c r="C342" s="61"/>
    </row>
    <row r="343" spans="3:3" ht="12.75">
      <c r="C343" s="61"/>
    </row>
    <row r="344" spans="3:3" ht="12.75">
      <c r="C344" s="61"/>
    </row>
    <row r="345" spans="3:3" ht="12.75">
      <c r="C345" s="61"/>
    </row>
    <row r="346" spans="3:3" ht="12.75">
      <c r="C346" s="61"/>
    </row>
    <row r="347" spans="3:3" ht="12.75">
      <c r="C347" s="61"/>
    </row>
    <row r="348" spans="3:3" ht="12.75">
      <c r="C348" s="61"/>
    </row>
    <row r="349" spans="3:3" ht="12.75">
      <c r="C349" s="61"/>
    </row>
    <row r="350" spans="3:3" ht="12.75">
      <c r="C350" s="61"/>
    </row>
    <row r="351" spans="3:3" ht="12.75">
      <c r="C351" s="61"/>
    </row>
    <row r="352" spans="3:3" ht="12.75">
      <c r="C352" s="61"/>
    </row>
    <row r="353" spans="3:3" ht="12.75">
      <c r="C353" s="61"/>
    </row>
    <row r="354" spans="3:3" ht="12.75">
      <c r="C354" s="61"/>
    </row>
    <row r="355" spans="3:3" ht="12.75">
      <c r="C355" s="61"/>
    </row>
    <row r="356" spans="3:3" ht="12.75">
      <c r="C356" s="61"/>
    </row>
    <row r="357" spans="3:3" ht="12.75">
      <c r="C357" s="61"/>
    </row>
    <row r="358" spans="3:3" ht="12.75">
      <c r="C358" s="61"/>
    </row>
    <row r="359" spans="3:3" ht="12.75">
      <c r="C359" s="61"/>
    </row>
    <row r="360" spans="3:3" ht="12.75">
      <c r="C360" s="61"/>
    </row>
    <row r="361" spans="3:3" ht="12.75">
      <c r="C361" s="61"/>
    </row>
    <row r="362" spans="3:3" ht="12.75">
      <c r="C362" s="61"/>
    </row>
    <row r="363" spans="3:3" ht="12.75">
      <c r="C363" s="61"/>
    </row>
    <row r="364" spans="3:3" ht="12.75">
      <c r="C364" s="61"/>
    </row>
    <row r="365" spans="3:3" ht="12.75">
      <c r="C365" s="61"/>
    </row>
    <row r="366" spans="3:3" ht="12.75">
      <c r="C366" s="61"/>
    </row>
    <row r="367" spans="3:3" ht="12.75">
      <c r="C367" s="61"/>
    </row>
    <row r="368" spans="3:3" ht="12.75">
      <c r="C368" s="61"/>
    </row>
    <row r="369" spans="3:3" ht="12.75">
      <c r="C369" s="61"/>
    </row>
    <row r="370" spans="3:3" ht="12.75">
      <c r="C370" s="61"/>
    </row>
    <row r="371" spans="3:3" ht="12.75">
      <c r="C371" s="61"/>
    </row>
    <row r="372" spans="3:3" ht="12.75">
      <c r="C372" s="61"/>
    </row>
    <row r="373" spans="3:3" ht="12.75">
      <c r="C373" s="61"/>
    </row>
    <row r="374" spans="3:3" ht="12.75">
      <c r="C374" s="61"/>
    </row>
    <row r="375" spans="3:3" ht="12.75">
      <c r="C375" s="61"/>
    </row>
    <row r="376" spans="3:3" ht="12.75">
      <c r="C376" s="61"/>
    </row>
    <row r="377" spans="3:3" ht="12.75">
      <c r="C377" s="61"/>
    </row>
    <row r="378" spans="3:3" ht="12.75">
      <c r="C378" s="61"/>
    </row>
    <row r="379" spans="3:3" ht="12.75">
      <c r="C379" s="61"/>
    </row>
    <row r="380" spans="3:3" ht="12.75">
      <c r="C380" s="61"/>
    </row>
    <row r="381" spans="3:3" ht="12.75">
      <c r="C381" s="61"/>
    </row>
    <row r="382" spans="3:3" ht="12.75">
      <c r="C382" s="61"/>
    </row>
    <row r="383" spans="3:3" ht="12.75">
      <c r="C383" s="61"/>
    </row>
    <row r="384" spans="3:3" ht="12.75">
      <c r="C384" s="61"/>
    </row>
    <row r="385" spans="3:3" ht="12.75">
      <c r="C385" s="61"/>
    </row>
    <row r="386" spans="3:3" ht="12.75">
      <c r="C386" s="61"/>
    </row>
    <row r="387" spans="3:3" ht="12.75">
      <c r="C387" s="61"/>
    </row>
    <row r="388" spans="3:3" ht="12.75">
      <c r="C388" s="61"/>
    </row>
    <row r="389" spans="3:3" ht="12.75">
      <c r="C389" s="61"/>
    </row>
    <row r="390" spans="3:3" ht="12.75">
      <c r="C390" s="61"/>
    </row>
    <row r="391" spans="3:3" ht="12.75">
      <c r="C391" s="61"/>
    </row>
    <row r="392" spans="3:3" ht="12.75">
      <c r="C392" s="61"/>
    </row>
    <row r="393" spans="3:3" ht="12.75">
      <c r="C393" s="61"/>
    </row>
    <row r="394" spans="3:3" ht="12.75">
      <c r="C394" s="61"/>
    </row>
    <row r="395" spans="3:3" ht="12.75">
      <c r="C395" s="61"/>
    </row>
    <row r="396" spans="3:3" ht="12.75">
      <c r="C396" s="61"/>
    </row>
    <row r="397" spans="3:3" ht="12.75">
      <c r="C397" s="61"/>
    </row>
    <row r="398" spans="3:3" ht="12.75">
      <c r="C398" s="61"/>
    </row>
    <row r="399" spans="3:3" ht="12.75">
      <c r="C399" s="61"/>
    </row>
    <row r="400" spans="3:3" ht="12.75">
      <c r="C400" s="61"/>
    </row>
    <row r="401" spans="3:3" ht="12.75">
      <c r="C401" s="61"/>
    </row>
    <row r="402" spans="3:3" ht="12.75">
      <c r="C402" s="61"/>
    </row>
    <row r="403" spans="3:3" ht="12.75">
      <c r="C403" s="61"/>
    </row>
    <row r="404" spans="3:3" ht="12.75">
      <c r="C404" s="61"/>
    </row>
    <row r="405" spans="3:3" ht="12.75">
      <c r="C405" s="61"/>
    </row>
    <row r="406" spans="3:3" ht="12.75">
      <c r="C406" s="61"/>
    </row>
    <row r="407" spans="3:3" ht="12.75">
      <c r="C407" s="61"/>
    </row>
    <row r="408" spans="3:3" ht="12.75">
      <c r="C408" s="61"/>
    </row>
    <row r="409" spans="3:3" ht="12.75">
      <c r="C409" s="61"/>
    </row>
    <row r="410" spans="3:3" ht="12.75">
      <c r="C410" s="61"/>
    </row>
    <row r="411" spans="3:3" ht="12.75">
      <c r="C411" s="61"/>
    </row>
    <row r="412" spans="3:3" ht="12.75">
      <c r="C412" s="61"/>
    </row>
    <row r="413" spans="3:3" ht="12.75">
      <c r="C413" s="61"/>
    </row>
    <row r="414" spans="3:3" ht="12.75">
      <c r="C414" s="61"/>
    </row>
    <row r="415" spans="3:3" ht="12.75">
      <c r="C415" s="61"/>
    </row>
    <row r="416" spans="3:3" ht="12.75">
      <c r="C416" s="61"/>
    </row>
    <row r="417" spans="3:3" ht="12.75">
      <c r="C417" s="61"/>
    </row>
    <row r="418" spans="3:3" ht="12.75">
      <c r="C418" s="61"/>
    </row>
    <row r="419" spans="3:3" ht="12.75">
      <c r="C419" s="61"/>
    </row>
    <row r="420" spans="3:3" ht="12.75">
      <c r="C420" s="61"/>
    </row>
    <row r="421" spans="3:3" ht="12.75">
      <c r="C421" s="61"/>
    </row>
    <row r="422" spans="3:3" ht="12.75">
      <c r="C422" s="61"/>
    </row>
    <row r="423" spans="3:3" ht="12.75">
      <c r="C423" s="61"/>
    </row>
    <row r="424" spans="3:3" ht="12.75">
      <c r="C424" s="61"/>
    </row>
    <row r="425" spans="3:3" ht="12.75">
      <c r="C425" s="61"/>
    </row>
    <row r="426" spans="3:3" ht="12.75">
      <c r="C426" s="61"/>
    </row>
    <row r="427" spans="3:3" ht="12.75">
      <c r="C427" s="61"/>
    </row>
    <row r="428" spans="3:3" ht="12.75">
      <c r="C428" s="61"/>
    </row>
    <row r="429" spans="3:3" ht="12.75">
      <c r="C429" s="61"/>
    </row>
    <row r="430" spans="3:3" ht="12.75">
      <c r="C430" s="61"/>
    </row>
    <row r="431" spans="3:3" ht="12.75">
      <c r="C431" s="61"/>
    </row>
    <row r="432" spans="3:3" ht="12.75">
      <c r="C432" s="61"/>
    </row>
    <row r="433" spans="3:3" ht="12.75">
      <c r="C433" s="61"/>
    </row>
    <row r="434" spans="3:3" ht="12.75">
      <c r="C434" s="61"/>
    </row>
    <row r="435" spans="3:3" ht="12.75">
      <c r="C435" s="61"/>
    </row>
    <row r="436" spans="3:3" ht="12.75">
      <c r="C436" s="61"/>
    </row>
    <row r="437" spans="3:3" ht="12.75">
      <c r="C437" s="61"/>
    </row>
    <row r="438" spans="3:3" ht="12.75">
      <c r="C438" s="61"/>
    </row>
    <row r="439" spans="3:3" ht="12.75">
      <c r="C439" s="61"/>
    </row>
    <row r="440" spans="3:3" ht="12.75">
      <c r="C440" s="61"/>
    </row>
    <row r="441" spans="3:3" ht="12.75">
      <c r="C441" s="61"/>
    </row>
    <row r="442" spans="3:3" ht="12.75">
      <c r="C442" s="61"/>
    </row>
    <row r="443" spans="3:3" ht="12.75">
      <c r="C443" s="61"/>
    </row>
    <row r="444" spans="3:3" ht="12.75">
      <c r="C444" s="61"/>
    </row>
    <row r="445" spans="3:3" ht="12.75">
      <c r="C445" s="61"/>
    </row>
    <row r="446" spans="3:3" ht="12.75">
      <c r="C446" s="61"/>
    </row>
    <row r="447" spans="3:3" ht="12.75">
      <c r="C447" s="61"/>
    </row>
    <row r="448" spans="3:3" ht="12.75">
      <c r="C448" s="61"/>
    </row>
    <row r="449" spans="3:3" ht="12.75">
      <c r="C449" s="61"/>
    </row>
    <row r="450" spans="3:3" ht="12.75">
      <c r="C450" s="61"/>
    </row>
    <row r="451" spans="3:3" ht="12.75">
      <c r="C451" s="61"/>
    </row>
    <row r="452" spans="3:3" ht="12.75">
      <c r="C452" s="61"/>
    </row>
    <row r="453" spans="3:3" ht="12.75">
      <c r="C453" s="61"/>
    </row>
    <row r="454" spans="3:3" ht="12.75">
      <c r="C454" s="61"/>
    </row>
    <row r="455" spans="3:3" ht="12.75">
      <c r="C455" s="61"/>
    </row>
    <row r="456" spans="3:3" ht="12.75">
      <c r="C456" s="61"/>
    </row>
    <row r="457" spans="3:3" ht="12.75">
      <c r="C457" s="61"/>
    </row>
    <row r="458" spans="3:3" ht="12.75">
      <c r="C458" s="61"/>
    </row>
    <row r="459" spans="3:3" ht="12.75">
      <c r="C459" s="61"/>
    </row>
    <row r="460" spans="3:3" ht="12.75">
      <c r="C460" s="61"/>
    </row>
    <row r="461" spans="3:3" ht="12.75">
      <c r="C461" s="61"/>
    </row>
    <row r="462" spans="3:3" ht="12.75">
      <c r="C462" s="61"/>
    </row>
    <row r="463" spans="3:3" ht="12.75">
      <c r="C463" s="61"/>
    </row>
    <row r="464" spans="3:3" ht="12.75">
      <c r="C464" s="61"/>
    </row>
    <row r="465" spans="3:3" ht="12.75">
      <c r="C465" s="61"/>
    </row>
    <row r="466" spans="3:3" ht="12.75">
      <c r="C466" s="61"/>
    </row>
    <row r="467" spans="3:3" ht="12.75">
      <c r="C467" s="61"/>
    </row>
    <row r="468" spans="3:3" ht="12.75">
      <c r="C468" s="61"/>
    </row>
    <row r="469" spans="3:3" ht="12.75">
      <c r="C469" s="61"/>
    </row>
    <row r="470" spans="3:3" ht="12.75">
      <c r="C470" s="61"/>
    </row>
    <row r="471" spans="3:3" ht="12.75">
      <c r="C471" s="61"/>
    </row>
    <row r="472" spans="3:3" ht="12.75">
      <c r="C472" s="61"/>
    </row>
    <row r="473" spans="3:3" ht="12.75">
      <c r="C473" s="61"/>
    </row>
    <row r="474" spans="3:3" ht="12.75">
      <c r="C474" s="61"/>
    </row>
    <row r="475" spans="3:3" ht="12.75">
      <c r="C475" s="61"/>
    </row>
    <row r="476" spans="3:3" ht="12.75">
      <c r="C476" s="61"/>
    </row>
    <row r="477" spans="3:3" ht="12.75">
      <c r="C477" s="61"/>
    </row>
    <row r="478" spans="3:3" ht="12.75">
      <c r="C478" s="61"/>
    </row>
    <row r="479" spans="3:3" ht="12.75">
      <c r="C479" s="61"/>
    </row>
    <row r="480" spans="3:3" ht="12.75">
      <c r="C480" s="61"/>
    </row>
    <row r="481" spans="3:3" ht="12.75">
      <c r="C481" s="61"/>
    </row>
    <row r="482" spans="3:3" ht="12.75">
      <c r="C482" s="61"/>
    </row>
    <row r="483" spans="3:3" ht="12.75">
      <c r="C483" s="61"/>
    </row>
    <row r="484" spans="3:3" ht="12.75">
      <c r="C484" s="61"/>
    </row>
    <row r="485" spans="3:3" ht="12.75">
      <c r="C485" s="61"/>
    </row>
    <row r="486" spans="3:3" ht="12.75">
      <c r="C486" s="61"/>
    </row>
    <row r="487" spans="3:3" ht="12.75">
      <c r="C487" s="61"/>
    </row>
    <row r="488" spans="3:3" ht="12.75">
      <c r="C488" s="61"/>
    </row>
    <row r="489" spans="3:3" ht="12.75">
      <c r="C489" s="61"/>
    </row>
    <row r="490" spans="3:3" ht="12.75">
      <c r="C490" s="61"/>
    </row>
    <row r="491" spans="3:3" ht="12.75">
      <c r="C491" s="61"/>
    </row>
    <row r="492" spans="3:3" ht="12.75">
      <c r="C492" s="61"/>
    </row>
    <row r="493" spans="3:3" ht="12.75">
      <c r="C493" s="61"/>
    </row>
    <row r="494" spans="3:3" ht="12.75">
      <c r="C494" s="61"/>
    </row>
    <row r="495" spans="3:3" ht="12.75">
      <c r="C495" s="61"/>
    </row>
    <row r="496" spans="3:3" ht="12.75">
      <c r="C496" s="61"/>
    </row>
    <row r="497" spans="3:3" ht="12.75">
      <c r="C497" s="61"/>
    </row>
    <row r="498" spans="3:3" ht="12.75">
      <c r="C498" s="61"/>
    </row>
    <row r="499" spans="3:3" ht="12.75">
      <c r="C499" s="61"/>
    </row>
    <row r="500" spans="3:3" ht="12.75">
      <c r="C500" s="61"/>
    </row>
    <row r="501" spans="3:3" ht="12.75">
      <c r="C501" s="61"/>
    </row>
    <row r="502" spans="3:3" ht="12.75">
      <c r="C502" s="61"/>
    </row>
    <row r="503" spans="3:3" ht="12.75">
      <c r="C503" s="61"/>
    </row>
    <row r="504" spans="3:3" ht="12.75">
      <c r="C504" s="61"/>
    </row>
    <row r="505" spans="3:3" ht="12.75">
      <c r="C505" s="61"/>
    </row>
    <row r="506" spans="3:3" ht="12.75">
      <c r="C506" s="61"/>
    </row>
    <row r="507" spans="3:3" ht="12.75">
      <c r="C507" s="61"/>
    </row>
    <row r="508" spans="3:3" ht="12.75">
      <c r="C508" s="61"/>
    </row>
    <row r="509" spans="3:3" ht="12.75">
      <c r="C509" s="61"/>
    </row>
    <row r="510" spans="3:3" ht="12.75">
      <c r="C510" s="61"/>
    </row>
    <row r="511" spans="3:3" ht="12.75">
      <c r="C511" s="61"/>
    </row>
    <row r="512" spans="3:3" ht="12.75">
      <c r="C512" s="61"/>
    </row>
    <row r="513" spans="3:3" ht="12.75">
      <c r="C513" s="61"/>
    </row>
    <row r="514" spans="3:3" ht="12.75">
      <c r="C514" s="61"/>
    </row>
    <row r="515" spans="3:3" ht="12.75">
      <c r="C515" s="61"/>
    </row>
    <row r="516" spans="3:3" ht="12.75">
      <c r="C516" s="61"/>
    </row>
    <row r="517" spans="3:3" ht="12.75">
      <c r="C517" s="61"/>
    </row>
    <row r="518" spans="3:3" ht="12.75">
      <c r="C518" s="61"/>
    </row>
    <row r="519" spans="3:3" ht="12.75">
      <c r="C519" s="61"/>
    </row>
    <row r="520" spans="3:3" ht="12.75">
      <c r="C520" s="61"/>
    </row>
    <row r="521" spans="3:3" ht="12.75">
      <c r="C521" s="61"/>
    </row>
    <row r="522" spans="3:3" ht="12.75">
      <c r="C522" s="61"/>
    </row>
    <row r="523" spans="3:3" ht="12.75">
      <c r="C523" s="61"/>
    </row>
    <row r="524" spans="3:3" ht="12.75">
      <c r="C524" s="61"/>
    </row>
    <row r="525" spans="3:3" ht="12.75">
      <c r="C525" s="61"/>
    </row>
    <row r="526" spans="3:3" ht="12.75">
      <c r="C526" s="61"/>
    </row>
    <row r="527" spans="3:3" ht="12.75">
      <c r="C527" s="61"/>
    </row>
    <row r="528" spans="3:3" ht="12.75">
      <c r="C528" s="61"/>
    </row>
    <row r="529" spans="3:3" ht="12.75">
      <c r="C529" s="61"/>
    </row>
    <row r="530" spans="3:3" ht="12.75">
      <c r="C530" s="61"/>
    </row>
    <row r="531" spans="3:3" ht="12.75">
      <c r="C531" s="61"/>
    </row>
    <row r="532" spans="3:3" ht="12.75">
      <c r="C532" s="61"/>
    </row>
    <row r="533" spans="3:3" ht="12.75">
      <c r="C533" s="61"/>
    </row>
    <row r="534" spans="3:3" ht="12.75">
      <c r="C534" s="61"/>
    </row>
    <row r="535" spans="3:3" ht="12.75">
      <c r="C535" s="61"/>
    </row>
    <row r="536" spans="3:3" ht="12.75">
      <c r="C536" s="61"/>
    </row>
    <row r="537" spans="3:3" ht="12.75">
      <c r="C537" s="61"/>
    </row>
    <row r="538" spans="3:3" ht="12.75">
      <c r="C538" s="61"/>
    </row>
    <row r="539" spans="3:3" ht="12.75">
      <c r="C539" s="61"/>
    </row>
    <row r="540" spans="3:3" ht="12.75">
      <c r="C540" s="61"/>
    </row>
    <row r="541" spans="3:3" ht="12.75">
      <c r="C541" s="61"/>
    </row>
    <row r="542" spans="3:3" ht="12.75">
      <c r="C542" s="61"/>
    </row>
    <row r="543" spans="3:3" ht="12.75">
      <c r="C543" s="61"/>
    </row>
    <row r="544" spans="3:3" ht="12.75">
      <c r="C544" s="61"/>
    </row>
    <row r="545" spans="3:3" ht="12.75">
      <c r="C545" s="61"/>
    </row>
    <row r="546" spans="3:3" ht="12.75">
      <c r="C546" s="61"/>
    </row>
    <row r="547" spans="3:3" ht="12.75">
      <c r="C547" s="61"/>
    </row>
    <row r="548" spans="3:3" ht="12.75">
      <c r="C548" s="61"/>
    </row>
    <row r="549" spans="3:3" ht="12.75">
      <c r="C549" s="61"/>
    </row>
    <row r="550" spans="3:3" ht="12.75">
      <c r="C550" s="61"/>
    </row>
    <row r="551" spans="3:3" ht="12.75">
      <c r="C551" s="61"/>
    </row>
    <row r="552" spans="3:3" ht="12.75">
      <c r="C552" s="61"/>
    </row>
    <row r="553" spans="3:3" ht="12.75">
      <c r="C553" s="61"/>
    </row>
    <row r="554" spans="3:3" ht="12.75">
      <c r="C554" s="61"/>
    </row>
    <row r="555" spans="3:3" ht="12.75">
      <c r="C555" s="61"/>
    </row>
    <row r="556" spans="3:3" ht="12.75">
      <c r="C556" s="61"/>
    </row>
    <row r="557" spans="3:3" ht="12.75">
      <c r="C557" s="61"/>
    </row>
    <row r="558" spans="3:3" ht="12.75">
      <c r="C558" s="61"/>
    </row>
    <row r="559" spans="3:3" ht="12.75">
      <c r="C559" s="61"/>
    </row>
    <row r="560" spans="3:3" ht="12.75">
      <c r="C560" s="61"/>
    </row>
    <row r="561" spans="3:3" ht="12.75">
      <c r="C561" s="61"/>
    </row>
    <row r="562" spans="3:3" ht="12.75">
      <c r="C562" s="61"/>
    </row>
    <row r="563" spans="3:3" ht="12.75">
      <c r="C563" s="61"/>
    </row>
    <row r="564" spans="3:3" ht="12.75">
      <c r="C564" s="61"/>
    </row>
    <row r="565" spans="3:3" ht="12.75">
      <c r="C565" s="61"/>
    </row>
    <row r="566" spans="3:3" ht="12.75">
      <c r="C566" s="61"/>
    </row>
    <row r="567" spans="3:3" ht="12.75">
      <c r="C567" s="61"/>
    </row>
    <row r="568" spans="3:3" ht="12.75">
      <c r="C568" s="61"/>
    </row>
    <row r="569" spans="3:3" ht="12.75">
      <c r="C569" s="61"/>
    </row>
    <row r="570" spans="3:3" ht="12.75">
      <c r="C570" s="61"/>
    </row>
    <row r="571" spans="3:3" ht="12.75">
      <c r="C571" s="61"/>
    </row>
    <row r="572" spans="3:3" ht="12.75">
      <c r="C572" s="61"/>
    </row>
    <row r="573" spans="3:3" ht="12.75">
      <c r="C573" s="61"/>
    </row>
    <row r="574" spans="3:3" ht="12.75">
      <c r="C574" s="61"/>
    </row>
    <row r="575" spans="3:3" ht="12.75">
      <c r="C575" s="61"/>
    </row>
    <row r="576" spans="3:3" ht="12.75">
      <c r="C576" s="61"/>
    </row>
    <row r="577" spans="3:3" ht="12.75">
      <c r="C577" s="61"/>
    </row>
    <row r="578" spans="3:3" ht="12.75">
      <c r="C578" s="61"/>
    </row>
    <row r="579" spans="3:3" ht="12.75">
      <c r="C579" s="61"/>
    </row>
    <row r="580" spans="3:3" ht="12.75">
      <c r="C580" s="61"/>
    </row>
    <row r="581" spans="3:3" ht="12.75">
      <c r="C581" s="61"/>
    </row>
    <row r="582" spans="3:3" ht="12.75">
      <c r="C582" s="61"/>
    </row>
    <row r="583" spans="3:3" ht="12.75">
      <c r="C583" s="61"/>
    </row>
    <row r="584" spans="3:3" ht="12.75">
      <c r="C584" s="61"/>
    </row>
    <row r="585" spans="3:3" ht="12.75">
      <c r="C585" s="61"/>
    </row>
    <row r="586" spans="3:3" ht="12.75">
      <c r="C586" s="61"/>
    </row>
    <row r="587" spans="3:3" ht="12.75">
      <c r="C587" s="61"/>
    </row>
    <row r="588" spans="3:3" ht="12.75">
      <c r="C588" s="61"/>
    </row>
    <row r="589" spans="3:3" ht="12.75">
      <c r="C589" s="61"/>
    </row>
    <row r="590" spans="3:3" ht="12.75">
      <c r="C590" s="61"/>
    </row>
    <row r="591" spans="3:3" ht="12.75">
      <c r="C591" s="61"/>
    </row>
    <row r="592" spans="3:3" ht="12.75">
      <c r="C592" s="61"/>
    </row>
    <row r="593" spans="3:3" ht="12.75">
      <c r="C593" s="61"/>
    </row>
    <row r="594" spans="3:3" ht="12.75">
      <c r="C594" s="61"/>
    </row>
    <row r="595" spans="3:3" ht="12.75">
      <c r="C595" s="61"/>
    </row>
    <row r="596" spans="3:3" ht="12.75">
      <c r="C596" s="61"/>
    </row>
    <row r="597" spans="3:3" ht="12.75">
      <c r="C597" s="61"/>
    </row>
    <row r="598" spans="3:3" ht="12.75">
      <c r="C598" s="61"/>
    </row>
    <row r="599" spans="3:3" ht="12.75">
      <c r="C599" s="61"/>
    </row>
    <row r="600" spans="3:3" ht="12.75">
      <c r="C600" s="61"/>
    </row>
    <row r="601" spans="3:3" ht="12.75">
      <c r="C601" s="61"/>
    </row>
    <row r="602" spans="3:3" ht="12.75">
      <c r="C602" s="61"/>
    </row>
    <row r="603" spans="3:3" ht="12.75">
      <c r="C603" s="61"/>
    </row>
    <row r="604" spans="3:3" ht="12.75">
      <c r="C604" s="61"/>
    </row>
    <row r="605" spans="3:3" ht="12.75">
      <c r="C605" s="61"/>
    </row>
    <row r="606" spans="3:3" ht="12.75">
      <c r="C606" s="61"/>
    </row>
    <row r="607" spans="3:3" ht="12.75">
      <c r="C607" s="61"/>
    </row>
    <row r="608" spans="3:3" ht="12.75">
      <c r="C608" s="61"/>
    </row>
    <row r="609" spans="3:3" ht="12.75">
      <c r="C609" s="61"/>
    </row>
    <row r="610" spans="3:3" ht="12.75">
      <c r="C610" s="61"/>
    </row>
    <row r="611" spans="3:3" ht="12.75">
      <c r="C611" s="61"/>
    </row>
    <row r="612" spans="3:3" ht="12.75">
      <c r="C612" s="61"/>
    </row>
    <row r="613" spans="3:3" ht="12.75">
      <c r="C613" s="61"/>
    </row>
    <row r="614" spans="3:3" ht="12.75">
      <c r="C614" s="61"/>
    </row>
    <row r="615" spans="3:3" ht="12.75">
      <c r="C615" s="61"/>
    </row>
    <row r="616" spans="3:3" ht="12.75">
      <c r="C616" s="61"/>
    </row>
    <row r="617" spans="3:3" ht="12.75">
      <c r="C617" s="61"/>
    </row>
    <row r="618" spans="3:3" ht="12.75">
      <c r="C618" s="61"/>
    </row>
    <row r="619" spans="3:3" ht="12.75">
      <c r="C619" s="61"/>
    </row>
    <row r="620" spans="3:3" ht="12.75">
      <c r="C620" s="61"/>
    </row>
    <row r="621" spans="3:3" ht="12.75">
      <c r="C621" s="61"/>
    </row>
    <row r="622" spans="3:3" ht="12.75">
      <c r="C622" s="61"/>
    </row>
    <row r="623" spans="3:3" ht="12.75">
      <c r="C623" s="61"/>
    </row>
    <row r="624" spans="3:3" ht="12.75">
      <c r="C624" s="61"/>
    </row>
    <row r="625" spans="3:3" ht="12.75">
      <c r="C625" s="61"/>
    </row>
    <row r="626" spans="3:3" ht="12.75">
      <c r="C626" s="61"/>
    </row>
    <row r="627" spans="3:3" ht="12.75">
      <c r="C627" s="61"/>
    </row>
    <row r="628" spans="3:3" ht="12.75">
      <c r="C628" s="61"/>
    </row>
    <row r="629" spans="3:3" ht="12.75">
      <c r="C629" s="61"/>
    </row>
    <row r="630" spans="3:3" ht="12.75">
      <c r="C630" s="61"/>
    </row>
    <row r="631" spans="3:3" ht="12.75">
      <c r="C631" s="61"/>
    </row>
    <row r="632" spans="3:3" ht="12.75">
      <c r="C632" s="61"/>
    </row>
    <row r="633" spans="3:3" ht="12.75">
      <c r="C633" s="61"/>
    </row>
    <row r="634" spans="3:3" ht="12.75">
      <c r="C634" s="61"/>
    </row>
    <row r="635" spans="3:3" ht="12.75">
      <c r="C635" s="61"/>
    </row>
    <row r="636" spans="3:3" ht="12.75">
      <c r="C636" s="61"/>
    </row>
    <row r="637" spans="3:3" ht="12.75">
      <c r="C637" s="61"/>
    </row>
    <row r="638" spans="3:3" ht="12.75">
      <c r="C638" s="61"/>
    </row>
    <row r="639" spans="3:3" ht="12.75">
      <c r="C639" s="61"/>
    </row>
    <row r="640" spans="3:3" ht="12.75">
      <c r="C640" s="61"/>
    </row>
    <row r="641" spans="3:3" ht="12.75">
      <c r="C641" s="61"/>
    </row>
    <row r="642" spans="3:3" ht="12.75">
      <c r="C642" s="61"/>
    </row>
    <row r="643" spans="3:3" ht="12.75">
      <c r="C643" s="61"/>
    </row>
    <row r="644" spans="3:3" ht="12.75">
      <c r="C644" s="61"/>
    </row>
    <row r="645" spans="3:3" ht="12.75">
      <c r="C645" s="61"/>
    </row>
    <row r="646" spans="3:3" ht="12.75">
      <c r="C646" s="61"/>
    </row>
    <row r="647" spans="3:3" ht="12.75">
      <c r="C647" s="61"/>
    </row>
    <row r="648" spans="3:3" ht="12.75">
      <c r="C648" s="61"/>
    </row>
    <row r="649" spans="3:3" ht="12.75">
      <c r="C649" s="61"/>
    </row>
    <row r="650" spans="3:3" ht="12.75">
      <c r="C650" s="61"/>
    </row>
    <row r="651" spans="3:3" ht="12.75">
      <c r="C651" s="61"/>
    </row>
    <row r="652" spans="3:3" ht="12.75">
      <c r="C652" s="61"/>
    </row>
    <row r="653" spans="3:3" ht="12.75">
      <c r="C653" s="61"/>
    </row>
    <row r="654" spans="3:3" ht="12.75">
      <c r="C654" s="61"/>
    </row>
    <row r="655" spans="3:3" ht="12.75">
      <c r="C655" s="61"/>
    </row>
    <row r="656" spans="3:3" ht="12.75">
      <c r="C656" s="61"/>
    </row>
    <row r="657" spans="3:3" ht="12.75">
      <c r="C657" s="61"/>
    </row>
    <row r="658" spans="3:3" ht="12.75">
      <c r="C658" s="61"/>
    </row>
    <row r="659" spans="3:3" ht="12.75">
      <c r="C659" s="61"/>
    </row>
    <row r="660" spans="3:3" ht="12.75">
      <c r="C660" s="61"/>
    </row>
    <row r="661" spans="3:3" ht="12.75">
      <c r="C661" s="61"/>
    </row>
    <row r="662" spans="3:3" ht="12.75">
      <c r="C662" s="61"/>
    </row>
    <row r="663" spans="3:3" ht="12.75">
      <c r="C663" s="61"/>
    </row>
    <row r="664" spans="3:3" ht="12.75">
      <c r="C664" s="61"/>
    </row>
    <row r="665" spans="3:3" ht="12.75">
      <c r="C665" s="61"/>
    </row>
    <row r="666" spans="3:3" ht="12.75">
      <c r="C666" s="61"/>
    </row>
    <row r="667" spans="3:3" ht="12.75">
      <c r="C667" s="61"/>
    </row>
    <row r="668" spans="3:3" ht="12.75">
      <c r="C668" s="61"/>
    </row>
    <row r="669" spans="3:3" ht="12.75">
      <c r="C669" s="61"/>
    </row>
    <row r="670" spans="3:3" ht="12.75">
      <c r="C670" s="61"/>
    </row>
    <row r="671" spans="3:3" ht="12.75">
      <c r="C671" s="61"/>
    </row>
    <row r="672" spans="3:3" ht="12.75">
      <c r="C672" s="61"/>
    </row>
    <row r="673" spans="3:3" ht="12.75">
      <c r="C673" s="61"/>
    </row>
    <row r="674" spans="3:3" ht="12.75">
      <c r="C674" s="61"/>
    </row>
    <row r="675" spans="3:3" ht="12.75">
      <c r="C675" s="61"/>
    </row>
    <row r="676" spans="3:3" ht="12.75">
      <c r="C676" s="61"/>
    </row>
    <row r="677" spans="3:3" ht="12.75">
      <c r="C677" s="61"/>
    </row>
    <row r="678" spans="3:3" ht="12.75">
      <c r="C678" s="61"/>
    </row>
    <row r="679" spans="3:3" ht="12.75">
      <c r="C679" s="61"/>
    </row>
    <row r="680" spans="3:3" ht="12.75">
      <c r="C680" s="61"/>
    </row>
    <row r="681" spans="3:3" ht="12.75">
      <c r="C681" s="61"/>
    </row>
    <row r="682" spans="3:3" ht="12.75">
      <c r="C682" s="61"/>
    </row>
    <row r="683" spans="3:3" ht="12.75">
      <c r="C683" s="61"/>
    </row>
    <row r="684" spans="3:3" ht="12.75">
      <c r="C684" s="61"/>
    </row>
    <row r="685" spans="3:3" ht="12.75">
      <c r="C685" s="61"/>
    </row>
    <row r="686" spans="3:3" ht="12.75">
      <c r="C686" s="61"/>
    </row>
    <row r="687" spans="3:3" ht="12.75">
      <c r="C687" s="61"/>
    </row>
    <row r="688" spans="3:3" ht="12.75">
      <c r="C688" s="61"/>
    </row>
    <row r="689" spans="3:3" ht="12.75">
      <c r="C689" s="61"/>
    </row>
    <row r="690" spans="3:3" ht="12.75">
      <c r="C690" s="61"/>
    </row>
    <row r="691" spans="3:3" ht="12.75">
      <c r="C691" s="61"/>
    </row>
    <row r="692" spans="3:3" ht="12.75">
      <c r="C692" s="61"/>
    </row>
    <row r="693" spans="3:3" ht="12.75">
      <c r="C693" s="61"/>
    </row>
    <row r="694" spans="3:3" ht="12.75">
      <c r="C694" s="61"/>
    </row>
    <row r="695" spans="3:3" ht="12.75">
      <c r="C695" s="61"/>
    </row>
    <row r="696" spans="3:3" ht="12.75">
      <c r="C696" s="61"/>
    </row>
    <row r="697" spans="3:3" ht="12.75">
      <c r="C697" s="61"/>
    </row>
    <row r="698" spans="3:3" ht="12.75">
      <c r="C698" s="61"/>
    </row>
    <row r="699" spans="3:3" ht="12.75">
      <c r="C699" s="61"/>
    </row>
    <row r="700" spans="3:3" ht="12.75">
      <c r="C700" s="61"/>
    </row>
    <row r="701" spans="3:3" ht="12.75">
      <c r="C701" s="61"/>
    </row>
    <row r="702" spans="3:3" ht="12.75">
      <c r="C702" s="61"/>
    </row>
    <row r="703" spans="3:3" ht="12.75">
      <c r="C703" s="61"/>
    </row>
    <row r="704" spans="3:3" ht="12.75">
      <c r="C704" s="61"/>
    </row>
    <row r="705" spans="3:3" ht="12.75">
      <c r="C705" s="61"/>
    </row>
    <row r="706" spans="3:3" ht="12.75">
      <c r="C706" s="61"/>
    </row>
    <row r="707" spans="3:3" ht="12.75">
      <c r="C707" s="61"/>
    </row>
    <row r="708" spans="3:3" ht="12.75">
      <c r="C708" s="61"/>
    </row>
    <row r="709" spans="3:3" ht="12.75">
      <c r="C709" s="61"/>
    </row>
    <row r="710" spans="3:3" ht="12.75">
      <c r="C710" s="61"/>
    </row>
    <row r="711" spans="3:3" ht="12.75">
      <c r="C711" s="61"/>
    </row>
    <row r="712" spans="3:3" ht="12.75">
      <c r="C712" s="61"/>
    </row>
    <row r="713" spans="3:3" ht="12.75">
      <c r="C713" s="61"/>
    </row>
    <row r="714" spans="3:3" ht="12.75">
      <c r="C714" s="61"/>
    </row>
    <row r="715" spans="3:3" ht="12.75">
      <c r="C715" s="61"/>
    </row>
    <row r="716" spans="3:3" ht="12.75">
      <c r="C716" s="61"/>
    </row>
    <row r="717" spans="3:3" ht="12.75">
      <c r="C717" s="61"/>
    </row>
    <row r="718" spans="3:3" ht="12.75">
      <c r="C718" s="61"/>
    </row>
    <row r="719" spans="3:3" ht="12.75">
      <c r="C719" s="61"/>
    </row>
    <row r="720" spans="3:3" ht="12.75">
      <c r="C720" s="61"/>
    </row>
    <row r="721" spans="3:3" ht="12.75">
      <c r="C721" s="61"/>
    </row>
    <row r="722" spans="3:3" ht="12.75">
      <c r="C722" s="61"/>
    </row>
    <row r="723" spans="3:3" ht="12.75">
      <c r="C723" s="61"/>
    </row>
    <row r="724" spans="3:3" ht="12.75">
      <c r="C724" s="61"/>
    </row>
    <row r="725" spans="3:3" ht="12.75">
      <c r="C725" s="61"/>
    </row>
    <row r="726" spans="3:3" ht="12.75">
      <c r="C726" s="61"/>
    </row>
    <row r="727" spans="3:3" ht="12.75">
      <c r="C727" s="61"/>
    </row>
    <row r="728" spans="3:3" ht="12.75">
      <c r="C728" s="61"/>
    </row>
    <row r="729" spans="3:3" ht="12.75">
      <c r="C729" s="61"/>
    </row>
    <row r="730" spans="3:3" ht="12.75">
      <c r="C730" s="61"/>
    </row>
    <row r="731" spans="3:3" ht="12.75">
      <c r="C731" s="61"/>
    </row>
    <row r="732" spans="3:3" ht="12.75">
      <c r="C732" s="61"/>
    </row>
    <row r="733" spans="3:3" ht="12.75">
      <c r="C733" s="61"/>
    </row>
    <row r="734" spans="3:3" ht="12.75">
      <c r="C734" s="61"/>
    </row>
    <row r="735" spans="3:3" ht="12.75">
      <c r="C735" s="61"/>
    </row>
    <row r="736" spans="3:3" ht="12.75">
      <c r="C736" s="61"/>
    </row>
    <row r="737" spans="3:3" ht="12.75">
      <c r="C737" s="61"/>
    </row>
    <row r="738" spans="3:3" ht="12.75">
      <c r="C738" s="61"/>
    </row>
    <row r="739" spans="3:3" ht="12.75">
      <c r="C739" s="61"/>
    </row>
    <row r="740" spans="3:3" ht="12.75">
      <c r="C740" s="61"/>
    </row>
    <row r="741" spans="3:3" ht="12.75">
      <c r="C741" s="61"/>
    </row>
    <row r="742" spans="3:3" ht="12.75">
      <c r="C742" s="61"/>
    </row>
    <row r="743" spans="3:3" ht="12.75">
      <c r="C743" s="61"/>
    </row>
    <row r="744" spans="3:3" ht="12.75">
      <c r="C744" s="61"/>
    </row>
    <row r="745" spans="3:3" ht="12.75">
      <c r="C745" s="61"/>
    </row>
    <row r="746" spans="3:3" ht="12.75">
      <c r="C746" s="61"/>
    </row>
    <row r="747" spans="3:3" ht="12.75">
      <c r="C747" s="61"/>
    </row>
    <row r="748" spans="3:3" ht="12.75">
      <c r="C748" s="61"/>
    </row>
    <row r="749" spans="3:3" ht="12.75">
      <c r="C749" s="61"/>
    </row>
    <row r="750" spans="3:3" ht="12.75">
      <c r="C750" s="61"/>
    </row>
    <row r="751" spans="3:3" ht="12.75">
      <c r="C751" s="61"/>
    </row>
    <row r="752" spans="3:3" ht="12.75">
      <c r="C752" s="61"/>
    </row>
    <row r="753" spans="3:3" ht="12.75">
      <c r="C753" s="61"/>
    </row>
    <row r="754" spans="3:3" ht="12.75">
      <c r="C754" s="61"/>
    </row>
    <row r="755" spans="3:3" ht="12.75">
      <c r="C755" s="61"/>
    </row>
    <row r="756" spans="3:3" ht="12.75">
      <c r="C756" s="61"/>
    </row>
    <row r="757" spans="3:3" ht="12.75">
      <c r="C757" s="61"/>
    </row>
    <row r="758" spans="3:3" ht="12.75">
      <c r="C758" s="61"/>
    </row>
    <row r="759" spans="3:3" ht="12.75">
      <c r="C759" s="61"/>
    </row>
    <row r="760" spans="3:3" ht="12.75">
      <c r="C760" s="61"/>
    </row>
    <row r="761" spans="3:3" ht="12.75">
      <c r="C761" s="61"/>
    </row>
    <row r="762" spans="3:3" ht="12.75">
      <c r="C762" s="61"/>
    </row>
    <row r="763" spans="3:3" ht="12.75">
      <c r="C763" s="61"/>
    </row>
    <row r="764" spans="3:3" ht="12.75">
      <c r="C764" s="61"/>
    </row>
    <row r="765" spans="3:3" ht="12.75">
      <c r="C765" s="61"/>
    </row>
    <row r="766" spans="3:3" ht="12.75">
      <c r="C766" s="61"/>
    </row>
    <row r="767" spans="3:3" ht="12.75">
      <c r="C767" s="61"/>
    </row>
    <row r="768" spans="3:3" ht="12.75">
      <c r="C768" s="61"/>
    </row>
    <row r="769" spans="3:3" ht="12.75">
      <c r="C769" s="61"/>
    </row>
    <row r="770" spans="3:3" ht="12.75">
      <c r="C770" s="61"/>
    </row>
    <row r="771" spans="3:3" ht="12.75">
      <c r="C771" s="61"/>
    </row>
    <row r="772" spans="3:3" ht="12.75">
      <c r="C772" s="61"/>
    </row>
    <row r="773" spans="3:3" ht="12.75">
      <c r="C773" s="61"/>
    </row>
    <row r="774" spans="3:3" ht="12.75">
      <c r="C774" s="61"/>
    </row>
    <row r="775" spans="3:3" ht="12.75">
      <c r="C775" s="61"/>
    </row>
    <row r="776" spans="3:3" ht="12.75">
      <c r="C776" s="61"/>
    </row>
    <row r="777" spans="3:3" ht="12.75">
      <c r="C777" s="61"/>
    </row>
    <row r="778" spans="3:3" ht="12.75">
      <c r="C778" s="61"/>
    </row>
    <row r="779" spans="3:3" ht="12.75">
      <c r="C779" s="61"/>
    </row>
    <row r="780" spans="3:3" ht="12.75">
      <c r="C780" s="61"/>
    </row>
    <row r="781" spans="3:3" ht="12.75">
      <c r="C781" s="61"/>
    </row>
    <row r="782" spans="3:3" ht="12.75">
      <c r="C782" s="61"/>
    </row>
    <row r="783" spans="3:3" ht="12.75">
      <c r="C783" s="61"/>
    </row>
    <row r="784" spans="3:3" ht="12.75">
      <c r="C784" s="61"/>
    </row>
    <row r="785" spans="3:3" ht="12.75">
      <c r="C785" s="61"/>
    </row>
    <row r="786" spans="3:3" ht="12.75">
      <c r="C786" s="61"/>
    </row>
    <row r="787" spans="3:3" ht="12.75">
      <c r="C787" s="61"/>
    </row>
    <row r="788" spans="3:3" ht="12.75">
      <c r="C788" s="61"/>
    </row>
    <row r="789" spans="3:3" ht="12.75">
      <c r="C789" s="61"/>
    </row>
    <row r="790" spans="3:3" ht="12.75">
      <c r="C790" s="61"/>
    </row>
    <row r="791" spans="3:3" ht="12.75">
      <c r="C791" s="61"/>
    </row>
    <row r="792" spans="3:3" ht="12.75">
      <c r="C792" s="61"/>
    </row>
    <row r="793" spans="3:3" ht="12.75">
      <c r="C793" s="61"/>
    </row>
    <row r="794" spans="3:3" ht="12.75">
      <c r="C794" s="61"/>
    </row>
    <row r="795" spans="3:3" ht="12.75">
      <c r="C795" s="61"/>
    </row>
    <row r="796" spans="3:3" ht="12.75">
      <c r="C796" s="61"/>
    </row>
    <row r="797" spans="3:3" ht="12.75">
      <c r="C797" s="61"/>
    </row>
    <row r="798" spans="3:3" ht="12.75">
      <c r="C798" s="61"/>
    </row>
    <row r="799" spans="3:3" ht="12.75">
      <c r="C799" s="61"/>
    </row>
    <row r="800" spans="3:3" ht="12.75">
      <c r="C800" s="61"/>
    </row>
    <row r="801" spans="3:3" ht="12.75">
      <c r="C801" s="61"/>
    </row>
    <row r="802" spans="3:3" ht="12.75">
      <c r="C802" s="61"/>
    </row>
    <row r="803" spans="3:3" ht="12.75">
      <c r="C803" s="61"/>
    </row>
    <row r="804" spans="3:3" ht="12.75">
      <c r="C804" s="61"/>
    </row>
    <row r="805" spans="3:3" ht="12.75">
      <c r="C805" s="61"/>
    </row>
    <row r="806" spans="3:3" ht="12.75">
      <c r="C806" s="61"/>
    </row>
    <row r="807" spans="3:3" ht="12.75">
      <c r="C807" s="61"/>
    </row>
    <row r="808" spans="3:3" ht="12.75">
      <c r="C808" s="61"/>
    </row>
    <row r="809" spans="3:3" ht="12.75">
      <c r="C809" s="61"/>
    </row>
    <row r="810" spans="3:3" ht="12.75">
      <c r="C810" s="61"/>
    </row>
    <row r="811" spans="3:3" ht="12.75">
      <c r="C811" s="61"/>
    </row>
    <row r="812" spans="3:3" ht="12.75">
      <c r="C812" s="61"/>
    </row>
    <row r="813" spans="3:3" ht="12.75">
      <c r="C813" s="61"/>
    </row>
    <row r="814" spans="3:3" ht="12.75">
      <c r="C814" s="61"/>
    </row>
    <row r="815" spans="3:3" ht="12.75">
      <c r="C815" s="61"/>
    </row>
    <row r="816" spans="3:3" ht="12.75">
      <c r="C816" s="61"/>
    </row>
    <row r="817" spans="3:3" ht="12.75">
      <c r="C817" s="61"/>
    </row>
    <row r="818" spans="3:3" ht="12.75">
      <c r="C818" s="61"/>
    </row>
    <row r="819" spans="3:3" ht="12.75">
      <c r="C819" s="61"/>
    </row>
    <row r="820" spans="3:3" ht="12.75">
      <c r="C820" s="61"/>
    </row>
    <row r="821" spans="3:3" ht="12.75">
      <c r="C821" s="61"/>
    </row>
    <row r="822" spans="3:3" ht="12.75">
      <c r="C822" s="61"/>
    </row>
    <row r="823" spans="3:3" ht="12.75">
      <c r="C823" s="61"/>
    </row>
    <row r="824" spans="3:3" ht="12.75">
      <c r="C824" s="61"/>
    </row>
    <row r="825" spans="3:3" ht="12.75">
      <c r="C825" s="61"/>
    </row>
    <row r="826" spans="3:3" ht="12.75">
      <c r="C826" s="61"/>
    </row>
    <row r="827" spans="3:3" ht="12.75">
      <c r="C827" s="61"/>
    </row>
    <row r="828" spans="3:3" ht="12.75">
      <c r="C828" s="61"/>
    </row>
    <row r="829" spans="3:3" ht="12.75">
      <c r="C829" s="61"/>
    </row>
    <row r="830" spans="3:3" ht="12.75">
      <c r="C830" s="61"/>
    </row>
    <row r="831" spans="3:3" ht="12.75">
      <c r="C831" s="61"/>
    </row>
    <row r="832" spans="3:3" ht="12.75">
      <c r="C832" s="61"/>
    </row>
    <row r="833" spans="3:3" ht="12.75">
      <c r="C833" s="61"/>
    </row>
    <row r="834" spans="3:3" ht="12.75">
      <c r="C834" s="61"/>
    </row>
    <row r="835" spans="3:3" ht="12.75">
      <c r="C835" s="61"/>
    </row>
    <row r="836" spans="3:3" ht="12.75">
      <c r="C836" s="61"/>
    </row>
    <row r="837" spans="3:3" ht="12.75">
      <c r="C837" s="61"/>
    </row>
    <row r="838" spans="3:3" ht="12.75">
      <c r="C838" s="61"/>
    </row>
    <row r="839" spans="3:3" ht="12.75">
      <c r="C839" s="61"/>
    </row>
    <row r="840" spans="3:3" ht="12.75">
      <c r="C840" s="61"/>
    </row>
    <row r="841" spans="3:3" ht="12.75">
      <c r="C841" s="61"/>
    </row>
    <row r="842" spans="3:3" ht="12.75">
      <c r="C842" s="61"/>
    </row>
    <row r="843" spans="3:3" ht="12.75">
      <c r="C843" s="61"/>
    </row>
    <row r="844" spans="3:3" ht="12.75">
      <c r="C844" s="61"/>
    </row>
    <row r="845" spans="3:3" ht="12.75">
      <c r="C845" s="61"/>
    </row>
    <row r="846" spans="3:3" ht="12.75">
      <c r="C846" s="61"/>
    </row>
    <row r="847" spans="3:3" ht="12.75">
      <c r="C847" s="61"/>
    </row>
    <row r="848" spans="3:3" ht="12.75">
      <c r="C848" s="61"/>
    </row>
    <row r="849" spans="3:3" ht="12.75">
      <c r="C849" s="61"/>
    </row>
    <row r="850" spans="3:3" ht="12.75">
      <c r="C850" s="61"/>
    </row>
    <row r="851" spans="3:3" ht="12.75">
      <c r="C851" s="61"/>
    </row>
    <row r="852" spans="3:3" ht="12.75">
      <c r="C852" s="61"/>
    </row>
    <row r="853" spans="3:3" ht="12.75">
      <c r="C853" s="61"/>
    </row>
    <row r="854" spans="3:3" ht="12.75">
      <c r="C854" s="61"/>
    </row>
    <row r="855" spans="3:3" ht="12.75">
      <c r="C855" s="61"/>
    </row>
    <row r="856" spans="3:3" ht="12.75">
      <c r="C856" s="61"/>
    </row>
    <row r="857" spans="3:3" ht="12.75">
      <c r="C857" s="61"/>
    </row>
    <row r="858" spans="3:3" ht="12.75">
      <c r="C858" s="61"/>
    </row>
    <row r="859" spans="3:3" ht="12.75">
      <c r="C859" s="61"/>
    </row>
    <row r="860" spans="3:3" ht="12.75">
      <c r="C860" s="61"/>
    </row>
    <row r="861" spans="3:3" ht="12.75">
      <c r="C861" s="61"/>
    </row>
    <row r="862" spans="3:3" ht="12.75">
      <c r="C862" s="61"/>
    </row>
    <row r="863" spans="3:3" ht="12.75">
      <c r="C863" s="61"/>
    </row>
    <row r="864" spans="3:3" ht="12.75">
      <c r="C864" s="61"/>
    </row>
    <row r="865" spans="3:3" ht="12.75">
      <c r="C865" s="61"/>
    </row>
    <row r="866" spans="3:3" ht="12.75">
      <c r="C866" s="61"/>
    </row>
    <row r="867" spans="3:3" ht="12.75">
      <c r="C867" s="61"/>
    </row>
    <row r="868" spans="3:3" ht="12.75">
      <c r="C868" s="61"/>
    </row>
    <row r="869" spans="3:3" ht="12.75">
      <c r="C869" s="61"/>
    </row>
    <row r="870" spans="3:3" ht="12.75">
      <c r="C870" s="61"/>
    </row>
    <row r="871" spans="3:3" ht="12.75">
      <c r="C871" s="61"/>
    </row>
    <row r="872" spans="3:3" ht="12.75">
      <c r="C872" s="61"/>
    </row>
    <row r="873" spans="3:3" ht="12.75">
      <c r="C873" s="61"/>
    </row>
    <row r="874" spans="3:3" ht="12.75">
      <c r="C874" s="61"/>
    </row>
    <row r="875" spans="3:3" ht="12.75">
      <c r="C875" s="61"/>
    </row>
    <row r="876" spans="3:3" ht="12.75">
      <c r="C876" s="61"/>
    </row>
    <row r="877" spans="3:3" ht="12.75">
      <c r="C877" s="61"/>
    </row>
    <row r="878" spans="3:3" ht="12.75">
      <c r="C878" s="61"/>
    </row>
    <row r="879" spans="3:3" ht="12.75">
      <c r="C879" s="61"/>
    </row>
    <row r="880" spans="3:3" ht="12.75">
      <c r="C880" s="61"/>
    </row>
    <row r="881" spans="3:3" ht="12.75">
      <c r="C881" s="61"/>
    </row>
    <row r="882" spans="3:3" ht="12.75">
      <c r="C882" s="61"/>
    </row>
    <row r="883" spans="3:3" ht="12.75">
      <c r="C883" s="61"/>
    </row>
    <row r="884" spans="3:3" ht="12.75">
      <c r="C884" s="61"/>
    </row>
    <row r="885" spans="3:3" ht="12.75">
      <c r="C885" s="61"/>
    </row>
    <row r="886" spans="3:3" ht="12.75">
      <c r="C886" s="61"/>
    </row>
    <row r="887" spans="3:3" ht="12.75">
      <c r="C887" s="61"/>
    </row>
    <row r="888" spans="3:3" ht="12.75">
      <c r="C888" s="61"/>
    </row>
    <row r="889" spans="3:3" ht="12.75">
      <c r="C889" s="61"/>
    </row>
    <row r="890" spans="3:3" ht="12.75">
      <c r="C890" s="61"/>
    </row>
    <row r="891" spans="3:3" ht="12.75">
      <c r="C891" s="61"/>
    </row>
    <row r="892" spans="3:3" ht="12.75">
      <c r="C892" s="61"/>
    </row>
    <row r="893" spans="3:3" ht="12.75">
      <c r="C893" s="61"/>
    </row>
    <row r="894" spans="3:3" ht="12.75">
      <c r="C894" s="61"/>
    </row>
    <row r="895" spans="3:3" ht="12.75">
      <c r="C895" s="61"/>
    </row>
    <row r="896" spans="3:3" ht="12.75">
      <c r="C896" s="61"/>
    </row>
    <row r="897" spans="3:3" ht="12.75">
      <c r="C897" s="61"/>
    </row>
    <row r="898" spans="3:3" ht="12.75">
      <c r="C898" s="61"/>
    </row>
    <row r="899" spans="3:3" ht="12.75">
      <c r="C899" s="61"/>
    </row>
    <row r="900" spans="3:3" ht="12.75">
      <c r="C900" s="61"/>
    </row>
    <row r="901" spans="3:3" ht="12.75">
      <c r="C901" s="61"/>
    </row>
    <row r="902" spans="3:3" ht="12.75">
      <c r="C902" s="61"/>
    </row>
    <row r="903" spans="3:3" ht="12.75">
      <c r="C903" s="61"/>
    </row>
    <row r="904" spans="3:3" ht="12.75">
      <c r="C904" s="61"/>
    </row>
    <row r="905" spans="3:3" ht="12.75">
      <c r="C905" s="61"/>
    </row>
    <row r="906" spans="3:3" ht="12.75">
      <c r="C906" s="61"/>
    </row>
    <row r="907" spans="3:3" ht="12.75">
      <c r="C907" s="61"/>
    </row>
    <row r="908" spans="3:3" ht="12.75">
      <c r="C908" s="61"/>
    </row>
    <row r="909" spans="3:3" ht="12.75">
      <c r="C909" s="61"/>
    </row>
    <row r="910" spans="3:3" ht="12.75">
      <c r="C910" s="61"/>
    </row>
    <row r="911" spans="3:3" ht="12.75">
      <c r="C911" s="61"/>
    </row>
    <row r="912" spans="3:3" ht="12.75">
      <c r="C912" s="61"/>
    </row>
    <row r="913" spans="3:3" ht="12.75">
      <c r="C913" s="61"/>
    </row>
    <row r="914" spans="3:3" ht="12.75">
      <c r="C914" s="61"/>
    </row>
    <row r="915" spans="3:3" ht="12.75">
      <c r="C915" s="61"/>
    </row>
    <row r="916" spans="3:3" ht="12.75">
      <c r="C916" s="61"/>
    </row>
    <row r="917" spans="3:3" ht="12.75">
      <c r="C917" s="61"/>
    </row>
    <row r="918" spans="3:3" ht="12.75">
      <c r="C918" s="61"/>
    </row>
    <row r="919" spans="3:3" ht="12.75">
      <c r="C919" s="61"/>
    </row>
    <row r="920" spans="3:3" ht="12.75">
      <c r="C920" s="61"/>
    </row>
    <row r="921" spans="3:3" ht="12.75">
      <c r="C921" s="61"/>
    </row>
    <row r="922" spans="3:3" ht="12.75">
      <c r="C922" s="61"/>
    </row>
    <row r="923" spans="3:3" ht="12.75">
      <c r="C923" s="61"/>
    </row>
    <row r="924" spans="3:3" ht="12.75">
      <c r="C924" s="61"/>
    </row>
    <row r="925" spans="3:3" ht="12.75">
      <c r="C925" s="61"/>
    </row>
    <row r="926" spans="3:3" ht="12.75">
      <c r="C926" s="61"/>
    </row>
    <row r="927" spans="3:3" ht="12.75">
      <c r="C927" s="61"/>
    </row>
    <row r="928" spans="3:3" ht="12.75">
      <c r="C928" s="61"/>
    </row>
    <row r="929" spans="3:3" ht="12.75">
      <c r="C929" s="61"/>
    </row>
    <row r="930" spans="3:3" ht="12.75">
      <c r="C930" s="61"/>
    </row>
    <row r="931" spans="3:3" ht="12.75">
      <c r="C931" s="61"/>
    </row>
    <row r="932" spans="3:3" ht="12.75">
      <c r="C932" s="61"/>
    </row>
    <row r="933" spans="3:3" ht="12.75">
      <c r="C933" s="61"/>
    </row>
    <row r="934" spans="3:3" ht="12.75">
      <c r="C934" s="61"/>
    </row>
    <row r="935" spans="3:3" ht="12.75">
      <c r="C935" s="61"/>
    </row>
    <row r="936" spans="3:3" ht="12.75">
      <c r="C936" s="61"/>
    </row>
    <row r="937" spans="3:3" ht="12.75">
      <c r="C937" s="61"/>
    </row>
    <row r="938" spans="3:3" ht="12.75">
      <c r="C938" s="61"/>
    </row>
    <row r="939" spans="3:3" ht="12.75">
      <c r="C939" s="61"/>
    </row>
    <row r="940" spans="3:3" ht="12.75">
      <c r="C940" s="61"/>
    </row>
    <row r="941" spans="3:3" ht="12.75">
      <c r="C941" s="61"/>
    </row>
    <row r="942" spans="3:3" ht="12.75">
      <c r="C942" s="61"/>
    </row>
    <row r="943" spans="3:3" ht="12.75">
      <c r="C943" s="61"/>
    </row>
    <row r="944" spans="3:3" ht="12.75">
      <c r="C944" s="61"/>
    </row>
    <row r="945" spans="3:3" ht="12.75">
      <c r="C945" s="61"/>
    </row>
    <row r="946" spans="3:3" ht="12.75">
      <c r="C946" s="61"/>
    </row>
    <row r="947" spans="3:3" ht="12.75">
      <c r="C947" s="61"/>
    </row>
    <row r="948" spans="3:3" ht="12.75">
      <c r="C948" s="61"/>
    </row>
    <row r="949" spans="3:3" ht="12.75">
      <c r="C949" s="61"/>
    </row>
    <row r="950" spans="3:3" ht="12.75">
      <c r="C950" s="61"/>
    </row>
    <row r="951" spans="3:3" ht="12.75">
      <c r="C951" s="61"/>
    </row>
    <row r="952" spans="3:3" ht="12.75">
      <c r="C952" s="61"/>
    </row>
    <row r="953" spans="3:3" ht="12.75">
      <c r="C953" s="61"/>
    </row>
    <row r="954" spans="3:3" ht="12.75">
      <c r="C954" s="61"/>
    </row>
    <row r="955" spans="3:3" ht="12.75">
      <c r="C955" s="61"/>
    </row>
    <row r="956" spans="3:3" ht="12.75">
      <c r="C956" s="61"/>
    </row>
    <row r="957" spans="3:3" ht="12.75">
      <c r="C957" s="61"/>
    </row>
    <row r="958" spans="3:3" ht="12.75">
      <c r="C958" s="61"/>
    </row>
    <row r="959" spans="3:3" ht="12.75">
      <c r="C959" s="61"/>
    </row>
    <row r="960" spans="3:3" ht="12.75">
      <c r="C960" s="61"/>
    </row>
    <row r="961" spans="3:3" ht="12.75">
      <c r="C961" s="61"/>
    </row>
    <row r="962" spans="3:3" ht="12.75">
      <c r="C962" s="61"/>
    </row>
    <row r="963" spans="3:3" ht="12.75">
      <c r="C963" s="61"/>
    </row>
    <row r="964" spans="3:3" ht="12.75">
      <c r="C964" s="61"/>
    </row>
    <row r="965" spans="3:3" ht="12.75">
      <c r="C965" s="61"/>
    </row>
    <row r="966" spans="3:3" ht="12.75">
      <c r="C966" s="61"/>
    </row>
    <row r="967" spans="3:3" ht="12.75">
      <c r="C967" s="61"/>
    </row>
    <row r="968" spans="3:3" ht="12.75">
      <c r="C968" s="61"/>
    </row>
    <row r="969" spans="3:3" ht="12.75">
      <c r="C969" s="61"/>
    </row>
    <row r="970" spans="3:3" ht="12.75">
      <c r="C970" s="61"/>
    </row>
    <row r="971" spans="3:3" ht="12.75">
      <c r="C971" s="61"/>
    </row>
    <row r="972" spans="3:3" ht="12.75">
      <c r="C972" s="61"/>
    </row>
    <row r="973" spans="3:3" ht="12.75">
      <c r="C973" s="61"/>
    </row>
    <row r="974" spans="3:3" ht="12.75">
      <c r="C974" s="61"/>
    </row>
    <row r="975" spans="3:3" ht="12.75">
      <c r="C975" s="61"/>
    </row>
    <row r="976" spans="3:3" ht="12.75">
      <c r="C976" s="61"/>
    </row>
    <row r="977" spans="3:3" ht="12.75">
      <c r="C977" s="61"/>
    </row>
    <row r="978" spans="3:3" ht="12.75">
      <c r="C978" s="61"/>
    </row>
    <row r="979" spans="3:3" ht="12.75">
      <c r="C979" s="61"/>
    </row>
    <row r="980" spans="3:3" ht="12.75">
      <c r="C980" s="61"/>
    </row>
    <row r="981" spans="3:3" ht="12.75">
      <c r="C981" s="61"/>
    </row>
    <row r="982" spans="3:3" ht="12.75">
      <c r="C982" s="61"/>
    </row>
    <row r="983" spans="3:3" ht="12.75">
      <c r="C983" s="61"/>
    </row>
    <row r="984" spans="3:3" ht="12.75">
      <c r="C984" s="61"/>
    </row>
    <row r="985" spans="3:3" ht="12.75">
      <c r="C985" s="61"/>
    </row>
    <row r="986" spans="3:3" ht="12.75">
      <c r="C986" s="61"/>
    </row>
    <row r="987" spans="3:3" ht="12.75">
      <c r="C987" s="61"/>
    </row>
    <row r="988" spans="3:3" ht="12.75">
      <c r="C988" s="61"/>
    </row>
    <row r="989" spans="3:3" ht="12.75">
      <c r="C989" s="61"/>
    </row>
    <row r="990" spans="3:3" ht="12.75">
      <c r="C990" s="61"/>
    </row>
    <row r="991" spans="3:3" ht="12.75">
      <c r="C991" s="61"/>
    </row>
    <row r="992" spans="3:3" ht="12.75">
      <c r="C992" s="61"/>
    </row>
    <row r="993" spans="3:3" ht="12.75">
      <c r="C993" s="61"/>
    </row>
    <row r="994" spans="3:3" ht="12.75">
      <c r="C994" s="61"/>
    </row>
    <row r="995" spans="3:3" ht="12.75">
      <c r="C995" s="61"/>
    </row>
    <row r="996" spans="3:3" ht="12.75">
      <c r="C996" s="61"/>
    </row>
    <row r="997" spans="3:3" ht="12.75">
      <c r="C997" s="61"/>
    </row>
    <row r="998" spans="3:3" ht="12.75">
      <c r="C998" s="61"/>
    </row>
    <row r="999" spans="3:3" ht="12.75">
      <c r="C999" s="61"/>
    </row>
    <row r="1000" spans="3:3" ht="12.75">
      <c r="C1000" s="61"/>
    </row>
    <row r="1001" spans="3:3" ht="12.75">
      <c r="C1001" s="61"/>
    </row>
    <row r="1002" spans="3:3" ht="12.75">
      <c r="C1002" s="61"/>
    </row>
    <row r="1003" spans="3:3" ht="12.75">
      <c r="C1003" s="61"/>
    </row>
    <row r="1004" spans="3:3" ht="12.75">
      <c r="C1004" s="61"/>
    </row>
    <row r="1005" spans="3:3" ht="12.75">
      <c r="C1005" s="61"/>
    </row>
    <row r="1006" spans="3:3" ht="12.75">
      <c r="C1006" s="61"/>
    </row>
    <row r="1007" spans="3:3" ht="12.75">
      <c r="C1007" s="61"/>
    </row>
    <row r="1008" spans="3:3" ht="12.75">
      <c r="C1008" s="61"/>
    </row>
    <row r="1009" spans="3:3" ht="12.75">
      <c r="C1009" s="61"/>
    </row>
    <row r="1010" spans="3:3" ht="12.75">
      <c r="C1010" s="61"/>
    </row>
    <row r="1011" spans="3:3" ht="12.75">
      <c r="C1011" s="61"/>
    </row>
    <row r="1012" spans="3:3" ht="12.75">
      <c r="C1012" s="61"/>
    </row>
    <row r="1013" spans="3:3" ht="12.75">
      <c r="C1013" s="61"/>
    </row>
    <row r="1014" spans="3:3" ht="12.75">
      <c r="C1014" s="61"/>
    </row>
    <row r="1015" spans="3:3" ht="12.75">
      <c r="C1015" s="61"/>
    </row>
    <row r="1016" spans="3:3" ht="12.75">
      <c r="C1016" s="61"/>
    </row>
    <row r="1017" spans="3:3" ht="12.75">
      <c r="C1017" s="61"/>
    </row>
    <row r="1018" spans="3:3" ht="12.75">
      <c r="C1018" s="61"/>
    </row>
    <row r="1019" spans="3:3" ht="12.75">
      <c r="C1019" s="61"/>
    </row>
    <row r="1020" spans="3:3" ht="12.75">
      <c r="C1020" s="61"/>
    </row>
    <row r="1021" spans="3:3" ht="12.75">
      <c r="C1021" s="61"/>
    </row>
    <row r="1022" spans="3:3" ht="12.75">
      <c r="C1022" s="61"/>
    </row>
    <row r="1023" spans="3:3" ht="12.75">
      <c r="C1023" s="61"/>
    </row>
    <row r="1024" spans="3:3" ht="12.75">
      <c r="C1024" s="61"/>
    </row>
    <row r="1025" spans="3:3" ht="12.75">
      <c r="C1025" s="61"/>
    </row>
    <row r="1026" spans="3:3" ht="12.75">
      <c r="C1026" s="61"/>
    </row>
    <row r="1027" spans="3:3" ht="12.75">
      <c r="C1027" s="61"/>
    </row>
    <row r="1028" spans="3:3" ht="12.75">
      <c r="C1028" s="61"/>
    </row>
    <row r="1029" spans="3:3" ht="12.75">
      <c r="C1029" s="61"/>
    </row>
    <row r="1030" spans="3:3" ht="12.75">
      <c r="C1030" s="61"/>
    </row>
    <row r="1031" spans="3:3" ht="12.75">
      <c r="C1031" s="61"/>
    </row>
    <row r="1032" spans="3:3" ht="12.75">
      <c r="C1032" s="61"/>
    </row>
    <row r="1033" spans="3:3" ht="12.75">
      <c r="C1033" s="61"/>
    </row>
    <row r="1034" spans="3:3" ht="12.75">
      <c r="C1034" s="61"/>
    </row>
    <row r="1035" spans="3:3" ht="12.75">
      <c r="C1035" s="61"/>
    </row>
    <row r="1036" spans="3:3" ht="12.75">
      <c r="C1036" s="61"/>
    </row>
    <row r="1037" spans="3:3" ht="12.75">
      <c r="C1037" s="61"/>
    </row>
    <row r="1038" spans="3:3" ht="12.75">
      <c r="C1038" s="61"/>
    </row>
    <row r="1039" spans="3:3" ht="12.75">
      <c r="C1039" s="61"/>
    </row>
    <row r="1040" spans="3:3" ht="12.75">
      <c r="C1040" s="61"/>
    </row>
    <row r="1041" spans="3:3" ht="12.75">
      <c r="C1041" s="61"/>
    </row>
    <row r="1042" spans="3:3" ht="12.75">
      <c r="C1042" s="61"/>
    </row>
    <row r="1043" spans="3:3" ht="12.75">
      <c r="C1043" s="61"/>
    </row>
    <row r="1044" spans="3:3" ht="12.75">
      <c r="C1044" s="61"/>
    </row>
    <row r="1045" spans="3:3" ht="12.75">
      <c r="C1045" s="61"/>
    </row>
  </sheetData>
  <mergeCells count="1">
    <mergeCell ref="A1:D3"/>
  </mergeCells>
  <hyperlinks>
    <hyperlink ref="B22" r:id="rId1"/>
    <hyperlink ref="B23" r:id="rId2"/>
    <hyperlink ref="B24" r:id="rId3"/>
    <hyperlink ref="D113" r:id="rId4"/>
  </hyperlinks>
  <pageMargins left="0.7" right="0.7" top="0.75" bottom="0.75" header="0.3" footer="0.3"/>
  <pageSetup scale="50" fitToHeight="0" orientation="landscape"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Z1039"/>
  <sheetViews>
    <sheetView tabSelected="1" workbookViewId="0">
      <selection sqref="A1:D3"/>
    </sheetView>
  </sheetViews>
  <sheetFormatPr defaultColWidth="14.42578125" defaultRowHeight="15.75" customHeight="1"/>
  <cols>
    <col min="1" max="1" width="31.7109375" customWidth="1"/>
    <col min="2" max="2" width="73.140625" customWidth="1"/>
    <col min="3" max="3" width="63" customWidth="1"/>
    <col min="4" max="4" width="83.7109375" customWidth="1"/>
  </cols>
  <sheetData>
    <row r="1" spans="1:26" ht="12.75">
      <c r="A1" s="78"/>
      <c r="B1" s="79"/>
      <c r="C1" s="79"/>
      <c r="D1" s="79"/>
      <c r="E1" s="1"/>
      <c r="F1" s="2"/>
      <c r="G1" s="2"/>
      <c r="H1" s="2"/>
      <c r="I1" s="2"/>
      <c r="J1" s="2"/>
      <c r="K1" s="2"/>
      <c r="L1" s="2"/>
      <c r="M1" s="2"/>
      <c r="N1" s="2"/>
      <c r="O1" s="2"/>
      <c r="P1" s="2"/>
      <c r="Q1" s="2"/>
      <c r="R1" s="2"/>
      <c r="S1" s="2"/>
      <c r="T1" s="2"/>
      <c r="U1" s="2"/>
      <c r="V1" s="2"/>
      <c r="W1" s="2"/>
      <c r="X1" s="2"/>
      <c r="Y1" s="1"/>
      <c r="Z1" s="1"/>
    </row>
    <row r="2" spans="1:26" ht="12.75">
      <c r="A2" s="79"/>
      <c r="B2" s="79"/>
      <c r="C2" s="79"/>
      <c r="D2" s="79"/>
      <c r="E2" s="1"/>
      <c r="F2" s="2"/>
      <c r="G2" s="2"/>
      <c r="H2" s="2"/>
      <c r="I2" s="2"/>
      <c r="J2" s="2"/>
      <c r="K2" s="2"/>
      <c r="L2" s="2"/>
      <c r="M2" s="2"/>
      <c r="N2" s="2"/>
      <c r="O2" s="2"/>
      <c r="P2" s="2"/>
      <c r="Q2" s="2"/>
      <c r="R2" s="2"/>
      <c r="S2" s="2"/>
      <c r="T2" s="2"/>
      <c r="U2" s="2"/>
      <c r="V2" s="2"/>
      <c r="W2" s="2"/>
      <c r="X2" s="2"/>
      <c r="Y2" s="1"/>
      <c r="Z2" s="1"/>
    </row>
    <row r="3" spans="1:26" ht="39" customHeight="1">
      <c r="A3" s="79"/>
      <c r="B3" s="79"/>
      <c r="C3" s="79"/>
      <c r="D3" s="79"/>
      <c r="E3" s="1"/>
      <c r="F3" s="2"/>
      <c r="G3" s="2"/>
      <c r="H3" s="2"/>
      <c r="I3" s="2"/>
      <c r="J3" s="2"/>
      <c r="K3" s="2"/>
      <c r="L3" s="2"/>
      <c r="M3" s="2"/>
      <c r="N3" s="2"/>
      <c r="O3" s="2"/>
      <c r="P3" s="2"/>
      <c r="Q3" s="2"/>
      <c r="R3" s="2"/>
      <c r="S3" s="2"/>
      <c r="T3" s="2"/>
      <c r="U3" s="2"/>
      <c r="V3" s="2"/>
      <c r="W3" s="2"/>
      <c r="X3" s="2"/>
      <c r="Y3" s="1"/>
      <c r="Z3" s="1"/>
    </row>
    <row r="4" spans="1:26">
      <c r="A4" s="3" t="s">
        <v>1</v>
      </c>
      <c r="B4" s="4"/>
      <c r="C4" s="6"/>
      <c r="D4" s="4"/>
      <c r="E4" s="8"/>
      <c r="F4" s="4"/>
      <c r="G4" s="4"/>
      <c r="H4" s="4"/>
      <c r="I4" s="4"/>
      <c r="J4" s="4"/>
      <c r="K4" s="4"/>
      <c r="L4" s="4"/>
      <c r="M4" s="4"/>
      <c r="N4" s="4"/>
      <c r="O4" s="4"/>
      <c r="P4" s="4"/>
      <c r="Q4" s="4"/>
      <c r="R4" s="4"/>
      <c r="S4" s="4"/>
      <c r="T4" s="4"/>
      <c r="U4" s="4"/>
      <c r="V4" s="4"/>
      <c r="W4" s="4"/>
      <c r="X4" s="4"/>
      <c r="Y4" s="8"/>
      <c r="Z4" s="8"/>
    </row>
    <row r="5" spans="1:26" ht="15">
      <c r="A5" s="11" t="s">
        <v>2</v>
      </c>
      <c r="B5" s="4"/>
      <c r="C5" s="6"/>
      <c r="D5" s="4"/>
      <c r="E5" s="8"/>
      <c r="F5" s="4"/>
      <c r="G5" s="4"/>
      <c r="H5" s="4"/>
      <c r="I5" s="4"/>
      <c r="J5" s="4"/>
      <c r="K5" s="4"/>
      <c r="L5" s="4"/>
      <c r="M5" s="4"/>
      <c r="N5" s="4"/>
      <c r="O5" s="4"/>
      <c r="P5" s="4"/>
      <c r="Q5" s="4"/>
      <c r="R5" s="4"/>
      <c r="S5" s="4"/>
      <c r="T5" s="4"/>
      <c r="U5" s="4"/>
      <c r="V5" s="4"/>
      <c r="W5" s="4"/>
      <c r="X5" s="4"/>
      <c r="Y5" s="8"/>
      <c r="Z5" s="8"/>
    </row>
    <row r="6" spans="1:26" ht="12.75">
      <c r="A6" s="4"/>
      <c r="B6" s="4"/>
      <c r="C6" s="6"/>
      <c r="D6" s="4"/>
      <c r="E6" s="8"/>
      <c r="F6" s="8"/>
      <c r="G6" s="8"/>
      <c r="H6" s="8"/>
      <c r="I6" s="8"/>
      <c r="J6" s="8"/>
      <c r="K6" s="8"/>
      <c r="L6" s="8"/>
      <c r="M6" s="8"/>
      <c r="N6" s="8"/>
      <c r="O6" s="8"/>
      <c r="P6" s="8"/>
      <c r="Q6" s="8"/>
      <c r="R6" s="8"/>
      <c r="S6" s="8"/>
      <c r="T6" s="8"/>
      <c r="U6" s="8"/>
      <c r="V6" s="8"/>
      <c r="W6" s="8"/>
      <c r="X6" s="8"/>
      <c r="Y6" s="8"/>
      <c r="Z6" s="8"/>
    </row>
    <row r="7" spans="1:26" ht="12.75">
      <c r="A7" s="4" t="s">
        <v>3</v>
      </c>
      <c r="B7" s="4" t="s">
        <v>4</v>
      </c>
      <c r="C7" s="6" t="s">
        <v>5</v>
      </c>
      <c r="D7" s="4" t="s">
        <v>6</v>
      </c>
      <c r="E7" s="8"/>
      <c r="F7" s="8"/>
      <c r="G7" s="8"/>
      <c r="H7" s="8"/>
      <c r="I7" s="8"/>
      <c r="J7" s="8"/>
      <c r="K7" s="8"/>
      <c r="L7" s="8"/>
      <c r="M7" s="8"/>
      <c r="N7" s="8"/>
      <c r="O7" s="8"/>
      <c r="P7" s="8"/>
      <c r="Q7" s="8"/>
      <c r="R7" s="8"/>
      <c r="S7" s="8"/>
      <c r="T7" s="8"/>
      <c r="U7" s="8"/>
      <c r="V7" s="8"/>
      <c r="W7" s="8"/>
      <c r="X7" s="8"/>
      <c r="Y7" s="8"/>
      <c r="Z7" s="8"/>
    </row>
    <row r="8" spans="1:26" ht="12.75">
      <c r="A8" s="12" t="s">
        <v>7</v>
      </c>
      <c r="B8" s="13" t="str">
        <f>HYPERLINK("https://www.samhsa.gov/find-help/disaster-distress-helpline","Disaster Distress Helpline")</f>
        <v>Disaster Distress Helpline</v>
      </c>
      <c r="C8" s="15" t="s">
        <v>9</v>
      </c>
    </row>
    <row r="9" spans="1:26" ht="12.75">
      <c r="A9" s="12"/>
      <c r="B9" s="13" t="str">
        <f>HYPERLINK("https://suicidepreventionlifeline.org/chat/","National Suicide Prevention Lifeline")</f>
        <v>National Suicide Prevention Lifeline</v>
      </c>
      <c r="C9" s="19" t="s">
        <v>11</v>
      </c>
    </row>
    <row r="10" spans="1:26" ht="12.75">
      <c r="A10" s="12"/>
      <c r="B10" s="13" t="str">
        <f>HYPERLINK("https://www.crisistextline.org/","Crisis Textline")</f>
        <v>Crisis Textline</v>
      </c>
      <c r="C10" s="20" t="s">
        <v>15</v>
      </c>
    </row>
    <row r="11" spans="1:26" ht="12.75">
      <c r="A11" s="12"/>
      <c r="B11" s="14" t="str">
        <f>HYPERLINK("https://www.mass.gov/service-details/crisis-hotlines","Crisis Hotlines for youth, young adults, and their friends/family")</f>
        <v>Crisis Hotlines for youth, young adults, and their friends/family</v>
      </c>
      <c r="C11" s="21" t="s">
        <v>17</v>
      </c>
    </row>
    <row r="12" spans="1:26" ht="12.75">
      <c r="A12" s="22"/>
      <c r="B12" s="23"/>
      <c r="C12" s="24"/>
      <c r="D12" s="25"/>
      <c r="E12" s="25"/>
      <c r="F12" s="25"/>
      <c r="G12" s="25"/>
      <c r="H12" s="25"/>
      <c r="I12" s="25"/>
      <c r="J12" s="25"/>
      <c r="K12" s="25"/>
      <c r="L12" s="25"/>
      <c r="M12" s="25"/>
      <c r="N12" s="25"/>
      <c r="O12" s="25"/>
      <c r="P12" s="25"/>
      <c r="Q12" s="25"/>
      <c r="R12" s="25"/>
      <c r="S12" s="25"/>
      <c r="T12" s="25"/>
      <c r="U12" s="25"/>
      <c r="V12" s="25"/>
      <c r="W12" s="25"/>
      <c r="X12" s="25"/>
      <c r="Y12" s="25"/>
      <c r="Z12" s="25"/>
    </row>
    <row r="13" spans="1:26" ht="12.75">
      <c r="A13" s="12" t="s">
        <v>20</v>
      </c>
      <c r="B13" s="14" t="str">
        <f>HYPERLINK("https://www.mass.gov/orgs/department-of-unemployment-assistance","MA Department of Unemployment Assistance")</f>
        <v>MA Department of Unemployment Assistance</v>
      </c>
      <c r="C13" s="16" t="s">
        <v>21</v>
      </c>
      <c r="D13" s="17"/>
    </row>
    <row r="14" spans="1:26" ht="12.75">
      <c r="A14" s="26"/>
      <c r="B14" s="14" t="str">
        <f>HYPERLINK("https://www.benefits.gov/benefit/597?fbclid=IwAR0P-2evOnghCIpeetoPHO7QhfL1_JWGOohNXXftjWp8yal5T9TzHdJt4wY","Federal Disaster Unemployment Relief Fund")</f>
        <v>Federal Disaster Unemployment Relief Fund</v>
      </c>
      <c r="C14" s="27" t="s">
        <v>23</v>
      </c>
      <c r="D14" s="15" t="s">
        <v>24</v>
      </c>
      <c r="E14" s="28"/>
      <c r="F14" s="28"/>
      <c r="G14" s="28"/>
      <c r="H14" s="28"/>
      <c r="I14" s="28"/>
      <c r="J14" s="28"/>
      <c r="K14" s="28"/>
      <c r="L14" s="28"/>
      <c r="M14" s="28"/>
      <c r="N14" s="28"/>
      <c r="O14" s="28"/>
      <c r="P14" s="28"/>
      <c r="Q14" s="28"/>
      <c r="R14" s="28"/>
      <c r="S14" s="28"/>
      <c r="T14" s="28"/>
      <c r="U14" s="28"/>
      <c r="V14" s="28"/>
      <c r="W14" s="28"/>
      <c r="X14" s="28"/>
      <c r="Y14" s="28"/>
      <c r="Z14" s="28"/>
    </row>
    <row r="15" spans="1:26" ht="12.75">
      <c r="A15" s="26"/>
      <c r="B15" s="14" t="str">
        <f>HYPERLINK("https://www.mass.gov/topics/food-cash-assistance","Food and Cash Assistance ")</f>
        <v xml:space="preserve">Food and Cash Assistance </v>
      </c>
      <c r="C15" s="27" t="s">
        <v>26</v>
      </c>
      <c r="D15" s="29"/>
      <c r="E15" s="28"/>
      <c r="F15" s="28"/>
      <c r="G15" s="28"/>
      <c r="H15" s="28"/>
      <c r="I15" s="28"/>
      <c r="J15" s="28"/>
      <c r="K15" s="28"/>
      <c r="L15" s="28"/>
      <c r="M15" s="28"/>
      <c r="N15" s="28"/>
      <c r="O15" s="28"/>
      <c r="P15" s="28"/>
      <c r="Q15" s="28"/>
      <c r="R15" s="28"/>
      <c r="S15" s="28"/>
      <c r="T15" s="28"/>
      <c r="U15" s="28"/>
      <c r="V15" s="28"/>
      <c r="W15" s="28"/>
      <c r="X15" s="28"/>
      <c r="Y15" s="28"/>
      <c r="Z15" s="28"/>
    </row>
    <row r="16" spans="1:26" ht="25.5">
      <c r="A16" s="26"/>
      <c r="B16" s="30" t="s">
        <v>28</v>
      </c>
      <c r="C16" s="27" t="s">
        <v>29</v>
      </c>
      <c r="D16" s="15" t="s">
        <v>30</v>
      </c>
      <c r="E16" s="28"/>
      <c r="F16" s="28"/>
      <c r="G16" s="28"/>
      <c r="H16" s="28"/>
      <c r="I16" s="28"/>
      <c r="J16" s="28"/>
      <c r="K16" s="28"/>
      <c r="L16" s="28"/>
      <c r="M16" s="28"/>
      <c r="N16" s="28"/>
      <c r="O16" s="28"/>
      <c r="P16" s="28"/>
      <c r="Q16" s="28"/>
      <c r="R16" s="28"/>
      <c r="S16" s="28"/>
      <c r="T16" s="28"/>
      <c r="U16" s="28"/>
      <c r="V16" s="28"/>
      <c r="W16" s="28"/>
      <c r="X16" s="28"/>
      <c r="Y16" s="28"/>
      <c r="Z16" s="28"/>
    </row>
    <row r="17" spans="1:26" ht="38.25">
      <c r="A17" s="26"/>
      <c r="B17" s="14" t="str">
        <f>HYPERLINK("https://www.mass.gov/how-to/apply-for-workshare?mc_cid=ad3de07334&amp;mc_eid=e76ac0222a","MA State WorkShare program")</f>
        <v>MA State WorkShare program</v>
      </c>
      <c r="C17" s="31" t="s">
        <v>32</v>
      </c>
      <c r="D17" s="40" t="s">
        <v>33</v>
      </c>
      <c r="E17" s="28"/>
      <c r="F17" s="28"/>
      <c r="G17" s="28"/>
      <c r="H17" s="28"/>
      <c r="I17" s="28"/>
      <c r="J17" s="28"/>
      <c r="K17" s="28"/>
      <c r="L17" s="28"/>
      <c r="M17" s="28"/>
      <c r="N17" s="28"/>
      <c r="O17" s="28"/>
      <c r="P17" s="28"/>
      <c r="Q17" s="28"/>
      <c r="R17" s="28"/>
      <c r="S17" s="28"/>
      <c r="T17" s="28"/>
      <c r="U17" s="28"/>
      <c r="V17" s="28"/>
      <c r="W17" s="28"/>
      <c r="X17" s="28"/>
      <c r="Y17" s="28"/>
      <c r="Z17" s="28"/>
    </row>
    <row r="18" spans="1:26" ht="12.75">
      <c r="A18" s="26"/>
      <c r="B18" s="14" t="str">
        <f>HYPERLINK("https://mutualaidmamas.com/?mc_cid=ad3de07334&amp;mc_eid=e76ac0222a","Mutual Aid Medford and Somerville ")</f>
        <v xml:space="preserve">Mutual Aid Medford and Somerville </v>
      </c>
      <c r="C18" s="31" t="s">
        <v>46</v>
      </c>
      <c r="D18" s="31" t="s">
        <v>47</v>
      </c>
      <c r="E18" s="28"/>
      <c r="F18" s="28"/>
      <c r="G18" s="28"/>
      <c r="H18" s="28"/>
      <c r="I18" s="28"/>
      <c r="J18" s="28"/>
      <c r="K18" s="28"/>
      <c r="L18" s="28"/>
      <c r="M18" s="28"/>
      <c r="N18" s="28"/>
      <c r="O18" s="28"/>
      <c r="P18" s="28"/>
      <c r="Q18" s="28"/>
      <c r="R18" s="28"/>
      <c r="S18" s="28"/>
      <c r="T18" s="28"/>
      <c r="U18" s="28"/>
      <c r="V18" s="28"/>
      <c r="W18" s="28"/>
      <c r="X18" s="28"/>
      <c r="Y18" s="28"/>
      <c r="Z18" s="28"/>
    </row>
    <row r="19" spans="1:26" ht="51">
      <c r="A19" s="26"/>
      <c r="B19" s="14" t="str">
        <f>HYPERLINK("https://www.cjpwarmline.org/","CJP Warmline")</f>
        <v>CJP Warmline</v>
      </c>
      <c r="C19" s="42" t="s">
        <v>49</v>
      </c>
      <c r="D19" s="31" t="s">
        <v>50</v>
      </c>
      <c r="E19" s="28"/>
      <c r="F19" s="28"/>
      <c r="G19" s="28"/>
      <c r="H19" s="28"/>
      <c r="I19" s="28"/>
      <c r="J19" s="28"/>
      <c r="K19" s="28"/>
      <c r="L19" s="28"/>
      <c r="M19" s="28"/>
      <c r="N19" s="28"/>
      <c r="O19" s="28"/>
      <c r="P19" s="28"/>
      <c r="Q19" s="28"/>
      <c r="R19" s="28"/>
      <c r="S19" s="28"/>
      <c r="T19" s="28"/>
      <c r="U19" s="28"/>
      <c r="V19" s="28"/>
      <c r="W19" s="28"/>
      <c r="X19" s="28"/>
      <c r="Y19" s="28"/>
      <c r="Z19" s="28"/>
    </row>
    <row r="20" spans="1:26" ht="38.25">
      <c r="A20" s="26"/>
      <c r="B20" s="14" t="str">
        <f>HYPERLINK("https://unitedwaymassbay.org/get-involved/covid-19-family-fund/","United Way")</f>
        <v>United Way</v>
      </c>
      <c r="C20" s="16" t="s">
        <v>51</v>
      </c>
      <c r="D20" s="43" t="s">
        <v>52</v>
      </c>
      <c r="E20" s="28"/>
      <c r="F20" s="28"/>
      <c r="G20" s="28"/>
      <c r="H20" s="28"/>
      <c r="I20" s="28"/>
      <c r="J20" s="28"/>
      <c r="K20" s="28"/>
      <c r="L20" s="28"/>
      <c r="M20" s="28"/>
      <c r="N20" s="28"/>
      <c r="O20" s="28"/>
      <c r="P20" s="28"/>
      <c r="Q20" s="28"/>
      <c r="R20" s="28"/>
      <c r="S20" s="28"/>
      <c r="T20" s="28"/>
      <c r="U20" s="28"/>
      <c r="V20" s="28"/>
      <c r="W20" s="28"/>
      <c r="X20" s="28"/>
      <c r="Y20" s="28"/>
      <c r="Z20" s="28"/>
    </row>
    <row r="21" spans="1:26" ht="12.75">
      <c r="A21" s="26"/>
      <c r="B21" s="14" t="str">
        <f>HYPERLINK("https://www.thegreghillfoundation.org/restaurantstrong/","Restaurant Strong Fund")</f>
        <v>Restaurant Strong Fund</v>
      </c>
      <c r="C21" s="16" t="s">
        <v>53</v>
      </c>
      <c r="D21" s="43"/>
      <c r="E21" s="28"/>
      <c r="F21" s="28"/>
      <c r="G21" s="28"/>
      <c r="H21" s="28"/>
      <c r="I21" s="28"/>
      <c r="J21" s="28"/>
      <c r="K21" s="28"/>
      <c r="L21" s="28"/>
      <c r="M21" s="28"/>
      <c r="N21" s="28"/>
      <c r="O21" s="28"/>
      <c r="P21" s="28"/>
      <c r="Q21" s="28"/>
      <c r="R21" s="28"/>
      <c r="S21" s="28"/>
      <c r="T21" s="28"/>
      <c r="U21" s="28"/>
      <c r="V21" s="28"/>
      <c r="W21" s="28"/>
      <c r="X21" s="28"/>
      <c r="Y21" s="28"/>
      <c r="Z21" s="28"/>
    </row>
    <row r="22" spans="1:26" ht="12.75">
      <c r="A22" s="26"/>
      <c r="B22" s="14" t="str">
        <f>HYPERLINK("https://docs.google.com/forms/d/e/1FAIpQLScoIROjCAZrjNOxacVg0CBAfKSMpQ7wY2eVZsA9QmB8__zTlg/viewform","Union Capital Boston ")</f>
        <v xml:space="preserve">Union Capital Boston </v>
      </c>
      <c r="C22" s="16" t="s">
        <v>54</v>
      </c>
      <c r="D22" s="43"/>
      <c r="E22" s="28"/>
      <c r="F22" s="28"/>
      <c r="G22" s="28"/>
      <c r="H22" s="28"/>
      <c r="I22" s="28"/>
      <c r="J22" s="28"/>
      <c r="K22" s="28"/>
      <c r="L22" s="28"/>
      <c r="M22" s="28"/>
      <c r="N22" s="28"/>
      <c r="O22" s="28"/>
      <c r="P22" s="28"/>
      <c r="Q22" s="28"/>
      <c r="R22" s="28"/>
      <c r="S22" s="28"/>
      <c r="T22" s="28"/>
      <c r="U22" s="28"/>
      <c r="V22" s="28"/>
      <c r="W22" s="28"/>
      <c r="X22" s="28"/>
      <c r="Y22" s="28"/>
      <c r="Z22" s="28"/>
    </row>
    <row r="23" spans="1:26" ht="12.75">
      <c r="A23" s="25"/>
      <c r="B23" s="25"/>
      <c r="C23" s="44"/>
      <c r="D23" s="25"/>
      <c r="E23" s="25"/>
      <c r="F23" s="25"/>
      <c r="G23" s="25"/>
      <c r="H23" s="25"/>
      <c r="I23" s="25"/>
      <c r="J23" s="25"/>
      <c r="K23" s="25"/>
      <c r="L23" s="25"/>
      <c r="M23" s="25"/>
      <c r="N23" s="25"/>
      <c r="O23" s="25"/>
      <c r="P23" s="25"/>
      <c r="Q23" s="25"/>
      <c r="R23" s="25"/>
      <c r="S23" s="25"/>
      <c r="T23" s="25"/>
      <c r="U23" s="25"/>
      <c r="V23" s="25"/>
      <c r="W23" s="25"/>
      <c r="X23" s="25"/>
      <c r="Y23" s="25"/>
      <c r="Z23" s="25"/>
    </row>
    <row r="24" spans="1:26" ht="38.25">
      <c r="A24" s="12" t="s">
        <v>55</v>
      </c>
      <c r="B24" s="14" t="str">
        <f>HYPERLINK("https://www.internetessentials.com/Apply","Comcast")</f>
        <v>Comcast</v>
      </c>
      <c r="C24" s="43" t="s">
        <v>57</v>
      </c>
    </row>
    <row r="25" spans="1:26" ht="25.5">
      <c r="B25" s="14" t="str">
        <f>HYPERLINK("https://www.spectrum.com/services/massachusetts","Spectrum")</f>
        <v>Spectrum</v>
      </c>
      <c r="C25" s="16" t="s">
        <v>58</v>
      </c>
      <c r="D25" s="46" t="s">
        <v>59</v>
      </c>
    </row>
    <row r="26" spans="1:26" ht="12.75">
      <c r="B26" s="14" t="str">
        <f>HYPERLINK("https://www.bostonglobe.com/2020/03/15/nation/bps-providing-students-with-chromebooks-while-schools-are-closed-due-coronavirus/?fbclid=IwAR19RdXXgeIgeVyRTVbJ32gNO9eOog1ijORJ71WXiZLCwSVJl_PEe9s4iq4","Chromebooks for Boston Public School Students")</f>
        <v>Chromebooks for Boston Public School Students</v>
      </c>
      <c r="C26" s="16" t="s">
        <v>62</v>
      </c>
      <c r="D26" s="46"/>
    </row>
    <row r="27" spans="1:26" ht="12.75">
      <c r="A27" s="22"/>
      <c r="B27" s="48"/>
      <c r="C27" s="44"/>
      <c r="D27" s="48"/>
      <c r="E27" s="25"/>
      <c r="F27" s="25"/>
      <c r="G27" s="25"/>
      <c r="H27" s="25"/>
      <c r="I27" s="25"/>
      <c r="J27" s="25"/>
      <c r="K27" s="25"/>
      <c r="L27" s="25"/>
      <c r="M27" s="25"/>
      <c r="N27" s="25"/>
      <c r="O27" s="25"/>
      <c r="P27" s="25"/>
      <c r="Q27" s="25"/>
      <c r="R27" s="25"/>
      <c r="S27" s="25"/>
      <c r="T27" s="25"/>
      <c r="U27" s="25"/>
      <c r="V27" s="25"/>
      <c r="W27" s="25"/>
      <c r="X27" s="25"/>
      <c r="Y27" s="25"/>
      <c r="Z27" s="25"/>
    </row>
    <row r="28" spans="1:26" ht="12.75">
      <c r="A28" s="12" t="s">
        <v>63</v>
      </c>
      <c r="B28" s="14" t="str">
        <f>HYPERLINK("http://www.projectbread.org/news-and-events/news/covid-19-hunger-food.html","Massachusetts Meal Sites")</f>
        <v>Massachusetts Meal Sites</v>
      </c>
      <c r="C28" s="16" t="s">
        <v>64</v>
      </c>
    </row>
    <row r="29" spans="1:26" ht="12.75">
      <c r="A29" s="12"/>
      <c r="B29" s="14" t="str">
        <f>HYPERLINK("https://www.boston.gov/departments/food-access/map-meal-sites-boston","Boston Meal Sites")</f>
        <v>Boston Meal Sites</v>
      </c>
      <c r="C29" s="16" t="s">
        <v>65</v>
      </c>
    </row>
    <row r="30" spans="1:26" ht="25.5">
      <c r="A30" s="12"/>
      <c r="B30" s="14" t="str">
        <f>HYPERLINK("https://www.boston.gov/departments/food-access#food-resource-maps","Boston Meal Sites (in multiple languages)")</f>
        <v>Boston Meal Sites (in multiple languages)</v>
      </c>
      <c r="C30" s="16" t="s">
        <v>67</v>
      </c>
    </row>
    <row r="31" spans="1:26" ht="12.75">
      <c r="A31" s="12"/>
      <c r="B31" s="14" t="str">
        <f>HYPERLINK("https://www.everettsd.org/Page/31175","Everett Meal Sites")</f>
        <v>Everett Meal Sites</v>
      </c>
      <c r="C31" s="16" t="s">
        <v>69</v>
      </c>
    </row>
    <row r="32" spans="1:26" ht="12.75">
      <c r="A32" s="12"/>
      <c r="B32" s="14" t="str">
        <f>HYPERLINK("https://www.chelseama.gov/coronavirusupdatesmarch13","Chelsea Meal Sites")</f>
        <v>Chelsea Meal Sites</v>
      </c>
      <c r="C32" s="16" t="s">
        <v>71</v>
      </c>
    </row>
    <row r="33" spans="1:4" ht="12.75">
      <c r="A33" s="12"/>
      <c r="B33" s="14" t="str">
        <f>HYPERLINK("http://www.medfordma.org/2020/03/13/city-of-medford-coronavirus-update-friday-march-13-230-p-m/","Medford Meal Sites")</f>
        <v>Medford Meal Sites</v>
      </c>
      <c r="C33" s="16" t="s">
        <v>73</v>
      </c>
    </row>
    <row r="34" spans="1:4" ht="25.5">
      <c r="A34" s="12"/>
      <c r="B34" s="14" t="str">
        <f>HYPERLINK("http://somervillefoodsecurity.org/find-food-in-somerville/community-meals-by-day/","Community Meals by Day")</f>
        <v>Community Meals by Day</v>
      </c>
      <c r="C34" s="16" t="s">
        <v>75</v>
      </c>
    </row>
    <row r="35" spans="1:4" ht="12.75">
      <c r="A35" s="12"/>
      <c r="B35" s="14" t="str">
        <f>HYPERLINK("https://www.facebook.com/violenceinboston/","Food for the Soul (Boston)")</f>
        <v>Food for the Soul (Boston)</v>
      </c>
      <c r="C35" s="16" t="s">
        <v>77</v>
      </c>
      <c r="D35" s="50" t="s">
        <v>78</v>
      </c>
    </row>
    <row r="36" spans="1:4" ht="14.25">
      <c r="A36" s="12"/>
      <c r="B36" s="14" t="str">
        <f>HYPERLINK("https://www.bostonpublicschools.org/coronavirus","Boston Public Schools")</f>
        <v>Boston Public Schools</v>
      </c>
      <c r="C36" s="16" t="s">
        <v>80</v>
      </c>
      <c r="D36" s="47"/>
    </row>
    <row r="37" spans="1:4" ht="38.25">
      <c r="A37" s="12"/>
      <c r="B37" s="14" t="str">
        <f>HYPERLINK("http://sarcasticswinebbq.com/","Sarcastic Swine BBQ, Abington, MA")</f>
        <v>Sarcastic Swine BBQ, Abington, MA</v>
      </c>
      <c r="C37" s="16" t="s">
        <v>83</v>
      </c>
      <c r="D37" s="46" t="s">
        <v>84</v>
      </c>
    </row>
    <row r="38" spans="1:4" ht="12.75">
      <c r="B38" s="14" t="str">
        <f>HYPERLINK("https://www.dedham.k12.ma.us/coronavirus","Dedham Public School, Food Services Department")</f>
        <v>Dedham Public School, Food Services Department</v>
      </c>
      <c r="C38" s="16" t="s">
        <v>86</v>
      </c>
      <c r="D38" s="17" t="s">
        <v>87</v>
      </c>
    </row>
    <row r="39" spans="1:4" ht="12.75">
      <c r="B39" s="14" t="str">
        <f>HYPERLINK("https://www.gbfb.org/need-food/","Greater Boston Food Bank")</f>
        <v>Greater Boston Food Bank</v>
      </c>
      <c r="C39" s="16" t="s">
        <v>89</v>
      </c>
    </row>
    <row r="40" spans="1:4" ht="12.75">
      <c r="B40" s="14" t="str">
        <f>HYPERLINK("https://www.stoughtonschools.org/covid-19-updates","Stoughton Public Schools")</f>
        <v>Stoughton Public Schools</v>
      </c>
      <c r="C40" s="16" t="s">
        <v>91</v>
      </c>
      <c r="D40" s="15" t="s">
        <v>92</v>
      </c>
    </row>
    <row r="41" spans="1:4" ht="25.5">
      <c r="B41" s="14" t="str">
        <f>HYPERLINK("https://www.framinghamma.gov/2875/CORONAVIRUS-COVID-19","City of Framingham")</f>
        <v>City of Framingham</v>
      </c>
      <c r="C41" s="16" t="s">
        <v>93</v>
      </c>
    </row>
    <row r="42" spans="1:4" ht="12.75">
      <c r="B42" s="14" t="str">
        <f>HYPERLINK("https://www.bpsma.org/schools/health-services/food-program-march-16-27","Brockton Public Schools")</f>
        <v>Brockton Public Schools</v>
      </c>
      <c r="C42" s="16" t="s">
        <v>95</v>
      </c>
    </row>
    <row r="43" spans="1:4" ht="12.75">
      <c r="B43" s="14" t="str">
        <f>HYPERLINK("https://www.lawrence.k12.ma.us/files/lps/misc/20200313124818151-text.pdf","Lawrence Public Schools")</f>
        <v>Lawrence Public Schools</v>
      </c>
      <c r="C43" s="16" t="s">
        <v>98</v>
      </c>
    </row>
    <row r="44" spans="1:4" ht="12.75">
      <c r="B44" s="30" t="s">
        <v>99</v>
      </c>
      <c r="C44" s="16" t="s">
        <v>100</v>
      </c>
      <c r="D44" s="17" t="s">
        <v>101</v>
      </c>
    </row>
    <row r="45" spans="1:4" ht="12.75">
      <c r="B45" s="14" t="str">
        <f>HYPERLINK("https://www.servings.org/meal-delivery/","Community Servings")</f>
        <v>Community Servings</v>
      </c>
      <c r="C45" s="16" t="s">
        <v>103</v>
      </c>
      <c r="D45" s="17"/>
    </row>
    <row r="46" spans="1:4" ht="12.75">
      <c r="B46" s="14" t="str">
        <f>HYPERLINK("https://www.foodbankwma.org/covid-19-update-from-the-food-bank/","The Food Bank of Western Massachusetts")</f>
        <v>The Food Bank of Western Massachusetts</v>
      </c>
      <c r="C46" s="16" t="s">
        <v>105</v>
      </c>
      <c r="D46" s="17"/>
    </row>
    <row r="47" spans="1:4" ht="12.75">
      <c r="B47" s="14" t="str">
        <f>HYPERLINK("https://foodbank.org/find-food/#agency-locator","Worcester County Food Bank")</f>
        <v>Worcester County Food Bank</v>
      </c>
      <c r="C47" s="16" t="s">
        <v>106</v>
      </c>
      <c r="D47" s="17"/>
    </row>
    <row r="48" spans="1:4" ht="12.75">
      <c r="B48" s="14" t="str">
        <f>HYPERLINK("https://mvfb.org/home/merrimack-valley-food-bank-response-to-covid-19/","Merrimack Valley Food Bank")</f>
        <v>Merrimack Valley Food Bank</v>
      </c>
      <c r="C48" s="16" t="s">
        <v>108</v>
      </c>
      <c r="D48" s="17"/>
    </row>
    <row r="49" spans="1:26" ht="12.75">
      <c r="A49" s="53"/>
      <c r="B49" s="53"/>
      <c r="C49" s="53"/>
      <c r="D49" s="53"/>
      <c r="E49" s="53"/>
      <c r="F49" s="53"/>
      <c r="G49" s="53"/>
      <c r="H49" s="53"/>
      <c r="I49" s="53"/>
      <c r="J49" s="53"/>
      <c r="K49" s="53"/>
      <c r="L49" s="53"/>
      <c r="M49" s="53"/>
      <c r="N49" s="53"/>
      <c r="O49" s="53"/>
      <c r="P49" s="53"/>
      <c r="Q49" s="53"/>
      <c r="R49" s="53"/>
      <c r="S49" s="53"/>
      <c r="T49" s="53"/>
      <c r="U49" s="53"/>
      <c r="V49" s="53"/>
      <c r="W49" s="53"/>
      <c r="X49" s="53"/>
      <c r="Y49" s="53"/>
      <c r="Z49" s="53"/>
    </row>
    <row r="50" spans="1:26" ht="12.75">
      <c r="A50" s="12" t="s">
        <v>109</v>
      </c>
      <c r="B50" s="54" t="str">
        <f>HYPERLINK("https://www.doordash.com/","Door Dash")</f>
        <v>Door Dash</v>
      </c>
      <c r="C50" s="17" t="s">
        <v>111</v>
      </c>
    </row>
    <row r="51" spans="1:26" ht="15">
      <c r="B51" s="54" t="str">
        <f>HYPERLINK("https://www.ubereats.com/","UberEats")</f>
        <v>UberEats</v>
      </c>
      <c r="C51" s="17" t="s">
        <v>111</v>
      </c>
      <c r="D51" s="17" t="s">
        <v>113</v>
      </c>
      <c r="E51" s="57"/>
    </row>
    <row r="52" spans="1:26" ht="12.75">
      <c r="B52" s="54" t="str">
        <f>HYPERLINK("https://www.freshly.com/","Freshly")</f>
        <v>Freshly</v>
      </c>
      <c r="C52" s="16" t="s">
        <v>114</v>
      </c>
    </row>
    <row r="53" spans="1:26" ht="12.75">
      <c r="B53" s="54" t="str">
        <f>HYPERLINK("https://www.blueapron.com/","Blue Apron")</f>
        <v>Blue Apron</v>
      </c>
      <c r="C53" s="16" t="s">
        <v>114</v>
      </c>
    </row>
    <row r="54" spans="1:26" ht="12.75">
      <c r="B54" s="54" t="str">
        <f>HYPERLINK("instacart.com","InstaCart")</f>
        <v>InstaCart</v>
      </c>
      <c r="C54" s="16" t="s">
        <v>117</v>
      </c>
    </row>
    <row r="55" spans="1:26" ht="12.75">
      <c r="B55" s="14" t="str">
        <f>HYPERLINK("https://www.grubhub.com/","GrubHub")</f>
        <v>GrubHub</v>
      </c>
      <c r="C55" s="17" t="s">
        <v>111</v>
      </c>
      <c r="D55" s="17" t="s">
        <v>118</v>
      </c>
    </row>
    <row r="56" spans="1:26" ht="12.75">
      <c r="A56" s="22"/>
      <c r="B56" s="48"/>
      <c r="C56" s="44"/>
      <c r="D56" s="48"/>
      <c r="E56" s="25"/>
      <c r="F56" s="25"/>
      <c r="G56" s="25"/>
      <c r="H56" s="25"/>
      <c r="I56" s="25"/>
      <c r="J56" s="25"/>
      <c r="K56" s="25"/>
      <c r="L56" s="25"/>
      <c r="M56" s="25"/>
      <c r="N56" s="25"/>
      <c r="O56" s="25"/>
      <c r="P56" s="25"/>
      <c r="Q56" s="25"/>
      <c r="R56" s="25"/>
      <c r="S56" s="25"/>
      <c r="T56" s="25"/>
      <c r="U56" s="25"/>
      <c r="V56" s="25"/>
      <c r="W56" s="25"/>
      <c r="X56" s="25"/>
      <c r="Y56" s="25"/>
      <c r="Z56" s="25"/>
    </row>
    <row r="57" spans="1:26" ht="12.75">
      <c r="A57" s="12" t="s">
        <v>120</v>
      </c>
      <c r="B57" s="60" t="str">
        <f>HYPERLINK("https://www.cvs.com/content/delivery","CVS Prescription Delivery services ")</f>
        <v xml:space="preserve">CVS Prescription Delivery services </v>
      </c>
      <c r="C57" s="61"/>
    </row>
    <row r="58" spans="1:26" ht="12.75">
      <c r="B58" s="60" t="str">
        <f>HYPERLINK("https://www.walgreens.com/topic/pharmacy/prescription-delivery.jsp","Walgreens Prescription Delivery services ")</f>
        <v xml:space="preserve">Walgreens Prescription Delivery services </v>
      </c>
      <c r="C58" s="61"/>
    </row>
    <row r="59" spans="1:26" ht="38.25">
      <c r="B59" s="62" t="s">
        <v>123</v>
      </c>
      <c r="C59" s="16" t="s">
        <v>124</v>
      </c>
      <c r="D59" s="17" t="s">
        <v>125</v>
      </c>
    </row>
    <row r="60" spans="1:26" ht="25.5">
      <c r="B60" s="63" t="s">
        <v>126</v>
      </c>
      <c r="C60" s="61"/>
    </row>
    <row r="61" spans="1:26" ht="12.75">
      <c r="A61" s="22"/>
      <c r="B61" s="48"/>
      <c r="C61" s="44"/>
      <c r="D61" s="48"/>
      <c r="E61" s="25"/>
      <c r="F61" s="25"/>
      <c r="G61" s="25"/>
      <c r="H61" s="25"/>
      <c r="I61" s="25"/>
      <c r="J61" s="25"/>
      <c r="K61" s="25"/>
      <c r="L61" s="25"/>
      <c r="M61" s="25"/>
      <c r="N61" s="25"/>
      <c r="O61" s="25"/>
      <c r="P61" s="25"/>
      <c r="Q61" s="25"/>
      <c r="R61" s="25"/>
      <c r="S61" s="25"/>
      <c r="T61" s="25"/>
      <c r="U61" s="25"/>
      <c r="V61" s="25"/>
      <c r="W61" s="25"/>
      <c r="X61" s="25"/>
      <c r="Y61" s="25"/>
      <c r="Z61" s="25"/>
    </row>
    <row r="62" spans="1:26" ht="12.75">
      <c r="A62" s="12" t="s">
        <v>128</v>
      </c>
      <c r="B62" s="49" t="str">
        <f>HYPERLINK("http://mahomeless.org/advocacy/item/coronavirus","MA Department of Housing and Community Development (DHCD)")</f>
        <v>MA Department of Housing and Community Development (DHCD)</v>
      </c>
      <c r="C62" s="16" t="s">
        <v>130</v>
      </c>
      <c r="D62" s="17" t="s">
        <v>131</v>
      </c>
    </row>
    <row r="63" spans="1:26" ht="38.25">
      <c r="B63" s="14" t="str">
        <f>HYPERLINK("https://bostonabcd.org/ ","ABCD")</f>
        <v>ABCD</v>
      </c>
      <c r="C63" s="16" t="s">
        <v>133</v>
      </c>
      <c r="D63" s="17" t="s">
        <v>134</v>
      </c>
    </row>
    <row r="64" spans="1:26" ht="63" customHeight="1">
      <c r="B64" s="13" t="str">
        <f>HYPERLINK("https://docs.google.com/forms/d/e/1FAIpQLSegRedWMV9Mbz3C-QO1wrthrOv5lgHfV9y-v3EPIBUDzyWS3g/viewform","Harvard Graduate Students Union Mutual Aid Coordination")</f>
        <v>Harvard Graduate Students Union Mutual Aid Coordination</v>
      </c>
      <c r="C64" s="16" t="s">
        <v>136</v>
      </c>
      <c r="D64" s="17"/>
    </row>
    <row r="65" spans="1:26" ht="63" customHeight="1">
      <c r="B65" s="13" t="str">
        <f>HYPERLINK("https://www.uhaul.com/Articles/About/20625/College-Students-U-Haul-Offers-30-Days-Free-Self-Storage-amid-Coronavirus-Outbreak/","UHaul")</f>
        <v>UHaul</v>
      </c>
      <c r="C65" s="16" t="s">
        <v>139</v>
      </c>
      <c r="D65" s="64" t="s">
        <v>140</v>
      </c>
    </row>
    <row r="66" spans="1:26" ht="63" customHeight="1">
      <c r="B66" s="13" t="str">
        <f>HYPERLINK("http://mahomeless.org/advocacy/item/coronavirus","Mass Coalition for the Homeless ")</f>
        <v xml:space="preserve">Mass Coalition for the Homeless </v>
      </c>
      <c r="C66" s="16" t="s">
        <v>143</v>
      </c>
      <c r="D66" s="64"/>
    </row>
    <row r="67" spans="1:26" ht="12.75">
      <c r="A67" s="22"/>
      <c r="B67" s="48"/>
      <c r="C67" s="44"/>
      <c r="D67" s="48"/>
      <c r="E67" s="25"/>
      <c r="F67" s="25"/>
      <c r="G67" s="25"/>
      <c r="H67" s="25"/>
      <c r="I67" s="25"/>
      <c r="J67" s="25"/>
      <c r="K67" s="25"/>
      <c r="L67" s="25"/>
      <c r="M67" s="25"/>
      <c r="N67" s="25"/>
      <c r="O67" s="25"/>
      <c r="P67" s="25"/>
      <c r="Q67" s="25"/>
      <c r="R67" s="25"/>
      <c r="S67" s="25"/>
      <c r="T67" s="25"/>
      <c r="U67" s="25"/>
      <c r="V67" s="25"/>
      <c r="W67" s="25"/>
      <c r="X67" s="25"/>
      <c r="Y67" s="25"/>
      <c r="Z67" s="25"/>
    </row>
    <row r="68" spans="1:26" ht="25.5">
      <c r="A68" s="12" t="s">
        <v>144</v>
      </c>
      <c r="B68" s="14" t="str">
        <f>HYPERLINK("https://www.nationalgridus.com/COVID-19","National Grid")</f>
        <v>National Grid</v>
      </c>
      <c r="C68" s="16" t="s">
        <v>146</v>
      </c>
    </row>
    <row r="69" spans="1:26" ht="51">
      <c r="B69" s="14" t="str">
        <f>HYPERLINK("https://www.columbiagasma.com/our-company/news-room/article/columbia-gas-to-suspend-shutoffs-for-non-payment-during-covid-19-pandemic-ma","Columbia Gas")</f>
        <v>Columbia Gas</v>
      </c>
      <c r="C69" s="43" t="s">
        <v>148</v>
      </c>
    </row>
    <row r="70" spans="1:26" ht="38.25">
      <c r="B70" s="14" t="str">
        <f>HYPERLINK("https://www.eversource.com/content/ema-c/residential/safety/protect-yourself/responding-to-covid-19","Eversource ")</f>
        <v xml:space="preserve">Eversource </v>
      </c>
      <c r="C70" s="43" t="s">
        <v>151</v>
      </c>
    </row>
    <row r="71" spans="1:26" ht="25.5">
      <c r="B71" s="14" t="str">
        <f>HYPERLINK("https://www.mass.gov/info-details/help-paying-your-utility-bill","General Information about general utility shutoff protection")</f>
        <v>General Information about general utility shutoff protection</v>
      </c>
      <c r="C71" s="43" t="s">
        <v>153</v>
      </c>
      <c r="D71" s="65" t="s">
        <v>154</v>
      </c>
    </row>
    <row r="72" spans="1:26" ht="12.75">
      <c r="A72" s="25"/>
      <c r="B72" s="25"/>
      <c r="C72" s="44"/>
      <c r="D72" s="66"/>
      <c r="E72" s="25"/>
      <c r="F72" s="25"/>
      <c r="G72" s="25"/>
      <c r="H72" s="25"/>
      <c r="I72" s="25"/>
      <c r="J72" s="25"/>
      <c r="K72" s="25"/>
      <c r="L72" s="25"/>
      <c r="M72" s="25"/>
      <c r="N72" s="25"/>
      <c r="O72" s="25"/>
      <c r="P72" s="25"/>
      <c r="Q72" s="25"/>
      <c r="R72" s="25"/>
      <c r="S72" s="25"/>
      <c r="T72" s="25"/>
      <c r="U72" s="25"/>
      <c r="V72" s="25"/>
      <c r="W72" s="25"/>
      <c r="X72" s="25"/>
      <c r="Y72" s="25"/>
      <c r="Z72" s="25"/>
    </row>
    <row r="73" spans="1:26" ht="12.75">
      <c r="A73" s="12" t="s">
        <v>156</v>
      </c>
      <c r="B73" s="14" t="str">
        <f>HYPERLINK("https://www.mbta.com/covid19","MBTA Reduced Schedules")</f>
        <v>MBTA Reduced Schedules</v>
      </c>
      <c r="C73" s="16" t="s">
        <v>158</v>
      </c>
      <c r="D73" s="67"/>
    </row>
    <row r="74" spans="1:26" ht="25.5">
      <c r="B74" s="14" t="str">
        <f>HYPERLINK("https://www.mass.gov/info-details/rmv-covid-19-information","MA RMV")</f>
        <v>MA RMV</v>
      </c>
      <c r="C74" s="68" t="s">
        <v>160</v>
      </c>
    </row>
    <row r="75" spans="1:26" ht="12.75">
      <c r="A75" s="69"/>
      <c r="B75" s="69"/>
      <c r="C75" s="70"/>
      <c r="D75" s="69"/>
      <c r="E75" s="69"/>
      <c r="F75" s="69"/>
      <c r="G75" s="69"/>
      <c r="H75" s="69"/>
      <c r="I75" s="69"/>
      <c r="J75" s="69"/>
      <c r="K75" s="69"/>
      <c r="L75" s="69"/>
      <c r="M75" s="69"/>
      <c r="N75" s="69"/>
      <c r="O75" s="69"/>
      <c r="P75" s="69"/>
      <c r="Q75" s="69"/>
      <c r="R75" s="69"/>
      <c r="S75" s="69"/>
      <c r="T75" s="69"/>
      <c r="U75" s="69"/>
      <c r="V75" s="69"/>
      <c r="W75" s="69"/>
      <c r="X75" s="69"/>
      <c r="Y75" s="69"/>
      <c r="Z75" s="69"/>
    </row>
    <row r="76" spans="1:26" ht="25.5">
      <c r="A76" s="71" t="s">
        <v>162</v>
      </c>
      <c r="B76" s="17"/>
      <c r="C76" s="61"/>
    </row>
    <row r="77" spans="1:26" ht="51">
      <c r="B77" s="14" t="str">
        <f>HYPERLINK("https://eeclead.force.com/apex/EEC_ChildCareEmergencyParents","List of backup childcare locations")</f>
        <v>List of backup childcare locations</v>
      </c>
      <c r="C77" s="16" t="s">
        <v>164</v>
      </c>
    </row>
    <row r="78" spans="1:26" ht="12.75">
      <c r="C78" s="61"/>
    </row>
    <row r="79" spans="1:26" ht="12.75">
      <c r="A79" s="12" t="s">
        <v>166</v>
      </c>
      <c r="C79" s="61"/>
    </row>
    <row r="80" spans="1:26" ht="25.5">
      <c r="B80" s="72" t="str">
        <f>HYPERLINK("https://www.uscis.gov/about-us/uscis-response-coronavirus-disease-2019-covid-19","Information on COVID-related changes to immigration policy and questions")</f>
        <v>Information on COVID-related changes to immigration policy and questions</v>
      </c>
      <c r="C80" s="16" t="s">
        <v>168</v>
      </c>
    </row>
    <row r="81" spans="3:3" ht="12.75">
      <c r="C81" s="61"/>
    </row>
    <row r="82" spans="3:3" ht="12.75">
      <c r="C82" s="61"/>
    </row>
    <row r="83" spans="3:3" ht="12.75">
      <c r="C83" s="61"/>
    </row>
    <row r="84" spans="3:3" ht="12.75">
      <c r="C84" s="61"/>
    </row>
    <row r="85" spans="3:3" ht="12.75">
      <c r="C85" s="61"/>
    </row>
    <row r="86" spans="3:3" ht="12.75">
      <c r="C86" s="61"/>
    </row>
    <row r="87" spans="3:3" ht="12.75">
      <c r="C87" s="61"/>
    </row>
    <row r="88" spans="3:3" ht="12.75">
      <c r="C88" s="61"/>
    </row>
    <row r="89" spans="3:3" ht="12.75">
      <c r="C89" s="61"/>
    </row>
    <row r="90" spans="3:3" ht="12.75">
      <c r="C90" s="61"/>
    </row>
    <row r="91" spans="3:3" ht="12.75">
      <c r="C91" s="61"/>
    </row>
    <row r="92" spans="3:3" ht="12.75">
      <c r="C92" s="61"/>
    </row>
    <row r="93" spans="3:3" ht="12.75">
      <c r="C93" s="61"/>
    </row>
    <row r="94" spans="3:3" ht="12.75">
      <c r="C94" s="61"/>
    </row>
    <row r="95" spans="3:3" ht="12.75">
      <c r="C95" s="61"/>
    </row>
    <row r="96" spans="3:3" ht="12.75">
      <c r="C96" s="61"/>
    </row>
    <row r="97" spans="3:3" ht="12.75">
      <c r="C97" s="61"/>
    </row>
    <row r="98" spans="3:3" ht="12.75">
      <c r="C98" s="61"/>
    </row>
    <row r="99" spans="3:3" ht="12.75">
      <c r="C99" s="61"/>
    </row>
    <row r="100" spans="3:3" ht="12.75">
      <c r="C100" s="61"/>
    </row>
    <row r="101" spans="3:3" ht="12.75">
      <c r="C101" s="61"/>
    </row>
    <row r="102" spans="3:3" ht="12.75">
      <c r="C102" s="61"/>
    </row>
    <row r="103" spans="3:3" ht="12.75">
      <c r="C103" s="61"/>
    </row>
    <row r="104" spans="3:3" ht="12.75">
      <c r="C104" s="61"/>
    </row>
    <row r="105" spans="3:3" ht="12.75">
      <c r="C105" s="61"/>
    </row>
    <row r="106" spans="3:3" ht="12.75">
      <c r="C106" s="61"/>
    </row>
    <row r="107" spans="3:3" ht="12.75">
      <c r="C107" s="61"/>
    </row>
    <row r="108" spans="3:3" ht="12.75">
      <c r="C108" s="61"/>
    </row>
    <row r="109" spans="3:3" ht="12.75">
      <c r="C109" s="61"/>
    </row>
    <row r="110" spans="3:3" ht="12.75">
      <c r="C110" s="61"/>
    </row>
    <row r="111" spans="3:3" ht="12.75">
      <c r="C111" s="61"/>
    </row>
    <row r="112" spans="3:3" ht="12.75">
      <c r="C112" s="61"/>
    </row>
    <row r="113" spans="3:3" ht="12.75">
      <c r="C113" s="61"/>
    </row>
    <row r="114" spans="3:3" ht="12.75">
      <c r="C114" s="61"/>
    </row>
    <row r="115" spans="3:3" ht="12.75">
      <c r="C115" s="61"/>
    </row>
    <row r="116" spans="3:3" ht="12.75">
      <c r="C116" s="61"/>
    </row>
    <row r="117" spans="3:3" ht="12.75">
      <c r="C117" s="61"/>
    </row>
    <row r="118" spans="3:3" ht="12.75">
      <c r="C118" s="61"/>
    </row>
    <row r="119" spans="3:3" ht="12.75">
      <c r="C119" s="61"/>
    </row>
    <row r="120" spans="3:3" ht="12.75">
      <c r="C120" s="61"/>
    </row>
    <row r="121" spans="3:3" ht="12.75">
      <c r="C121" s="61"/>
    </row>
    <row r="122" spans="3:3" ht="12.75">
      <c r="C122" s="61"/>
    </row>
    <row r="123" spans="3:3" ht="12.75">
      <c r="C123" s="61"/>
    </row>
    <row r="124" spans="3:3" ht="12.75">
      <c r="C124" s="61"/>
    </row>
    <row r="125" spans="3:3" ht="12.75">
      <c r="C125" s="61"/>
    </row>
    <row r="126" spans="3:3" ht="12.75">
      <c r="C126" s="61"/>
    </row>
    <row r="127" spans="3:3" ht="12.75">
      <c r="C127" s="61"/>
    </row>
    <row r="128" spans="3:3" ht="12.75">
      <c r="C128" s="61"/>
    </row>
    <row r="129" spans="3:3" ht="12.75">
      <c r="C129" s="61"/>
    </row>
    <row r="130" spans="3:3" ht="12.75">
      <c r="C130" s="61"/>
    </row>
    <row r="131" spans="3:3" ht="12.75">
      <c r="C131" s="61"/>
    </row>
    <row r="132" spans="3:3" ht="12.75">
      <c r="C132" s="61"/>
    </row>
    <row r="133" spans="3:3" ht="12.75">
      <c r="C133" s="61"/>
    </row>
    <row r="134" spans="3:3" ht="12.75">
      <c r="C134" s="61"/>
    </row>
    <row r="135" spans="3:3" ht="12.75">
      <c r="C135" s="61"/>
    </row>
    <row r="136" spans="3:3" ht="12.75">
      <c r="C136" s="61"/>
    </row>
    <row r="137" spans="3:3" ht="12.75">
      <c r="C137" s="61"/>
    </row>
    <row r="138" spans="3:3" ht="12.75">
      <c r="C138" s="61"/>
    </row>
    <row r="139" spans="3:3" ht="12.75">
      <c r="C139" s="61"/>
    </row>
    <row r="140" spans="3:3" ht="12.75">
      <c r="C140" s="61"/>
    </row>
    <row r="141" spans="3:3" ht="12.75">
      <c r="C141" s="61"/>
    </row>
    <row r="142" spans="3:3" ht="12.75">
      <c r="C142" s="61"/>
    </row>
    <row r="143" spans="3:3" ht="12.75">
      <c r="C143" s="61"/>
    </row>
    <row r="144" spans="3:3" ht="12.75">
      <c r="C144" s="61"/>
    </row>
    <row r="145" spans="3:3" ht="12.75">
      <c r="C145" s="61"/>
    </row>
    <row r="146" spans="3:3" ht="12.75">
      <c r="C146" s="61"/>
    </row>
    <row r="147" spans="3:3" ht="12.75">
      <c r="C147" s="61"/>
    </row>
    <row r="148" spans="3:3" ht="12.75">
      <c r="C148" s="61"/>
    </row>
    <row r="149" spans="3:3" ht="12.75">
      <c r="C149" s="61"/>
    </row>
    <row r="150" spans="3:3" ht="12.75">
      <c r="C150" s="61"/>
    </row>
    <row r="151" spans="3:3" ht="12.75">
      <c r="C151" s="61"/>
    </row>
    <row r="152" spans="3:3" ht="12.75">
      <c r="C152" s="61"/>
    </row>
    <row r="153" spans="3:3" ht="12.75">
      <c r="C153" s="61"/>
    </row>
    <row r="154" spans="3:3" ht="12.75">
      <c r="C154" s="61"/>
    </row>
    <row r="155" spans="3:3" ht="12.75">
      <c r="C155" s="61"/>
    </row>
    <row r="156" spans="3:3" ht="12.75">
      <c r="C156" s="61"/>
    </row>
    <row r="157" spans="3:3" ht="12.75">
      <c r="C157" s="61"/>
    </row>
    <row r="158" spans="3:3" ht="12.75">
      <c r="C158" s="61"/>
    </row>
    <row r="159" spans="3:3" ht="12.75">
      <c r="C159" s="61"/>
    </row>
    <row r="160" spans="3:3" ht="12.75">
      <c r="C160" s="61"/>
    </row>
    <row r="161" spans="3:3" ht="12.75">
      <c r="C161" s="61"/>
    </row>
    <row r="162" spans="3:3" ht="12.75">
      <c r="C162" s="61"/>
    </row>
    <row r="163" spans="3:3" ht="12.75">
      <c r="C163" s="61"/>
    </row>
    <row r="164" spans="3:3" ht="12.75">
      <c r="C164" s="61"/>
    </row>
    <row r="165" spans="3:3" ht="12.75">
      <c r="C165" s="61"/>
    </row>
    <row r="166" spans="3:3" ht="12.75">
      <c r="C166" s="61"/>
    </row>
    <row r="167" spans="3:3" ht="12.75">
      <c r="C167" s="61"/>
    </row>
    <row r="168" spans="3:3" ht="12.75">
      <c r="C168" s="61"/>
    </row>
    <row r="169" spans="3:3" ht="12.75">
      <c r="C169" s="61"/>
    </row>
    <row r="170" spans="3:3" ht="12.75">
      <c r="C170" s="61"/>
    </row>
    <row r="171" spans="3:3" ht="12.75">
      <c r="C171" s="61"/>
    </row>
    <row r="172" spans="3:3" ht="12.75">
      <c r="C172" s="61"/>
    </row>
    <row r="173" spans="3:3" ht="12.75">
      <c r="C173" s="61"/>
    </row>
    <row r="174" spans="3:3" ht="12.75">
      <c r="C174" s="61"/>
    </row>
    <row r="175" spans="3:3" ht="12.75">
      <c r="C175" s="61"/>
    </row>
    <row r="176" spans="3:3" ht="12.75">
      <c r="C176" s="61"/>
    </row>
    <row r="177" spans="3:3" ht="12.75">
      <c r="C177" s="61"/>
    </row>
    <row r="178" spans="3:3" ht="12.75">
      <c r="C178" s="61"/>
    </row>
    <row r="179" spans="3:3" ht="12.75">
      <c r="C179" s="61"/>
    </row>
    <row r="180" spans="3:3" ht="12.75">
      <c r="C180" s="61"/>
    </row>
    <row r="181" spans="3:3" ht="12.75">
      <c r="C181" s="61"/>
    </row>
    <row r="182" spans="3:3" ht="12.75">
      <c r="C182" s="61"/>
    </row>
    <row r="183" spans="3:3" ht="12.75">
      <c r="C183" s="61"/>
    </row>
    <row r="184" spans="3:3" ht="12.75">
      <c r="C184" s="61"/>
    </row>
    <row r="185" spans="3:3" ht="12.75">
      <c r="C185" s="61"/>
    </row>
    <row r="186" spans="3:3" ht="12.75">
      <c r="C186" s="61"/>
    </row>
    <row r="187" spans="3:3" ht="12.75">
      <c r="C187" s="61"/>
    </row>
    <row r="188" spans="3:3" ht="12.75">
      <c r="C188" s="61"/>
    </row>
    <row r="189" spans="3:3" ht="12.75">
      <c r="C189" s="61"/>
    </row>
    <row r="190" spans="3:3" ht="12.75">
      <c r="C190" s="61"/>
    </row>
    <row r="191" spans="3:3" ht="12.75">
      <c r="C191" s="61"/>
    </row>
    <row r="192" spans="3:3" ht="12.75">
      <c r="C192" s="61"/>
    </row>
    <row r="193" spans="3:3" ht="12.75">
      <c r="C193" s="61"/>
    </row>
    <row r="194" spans="3:3" ht="12.75">
      <c r="C194" s="61"/>
    </row>
    <row r="195" spans="3:3" ht="12.75">
      <c r="C195" s="61"/>
    </row>
    <row r="196" spans="3:3" ht="12.75">
      <c r="C196" s="61"/>
    </row>
    <row r="197" spans="3:3" ht="12.75">
      <c r="C197" s="61"/>
    </row>
    <row r="198" spans="3:3" ht="12.75">
      <c r="C198" s="61"/>
    </row>
    <row r="199" spans="3:3" ht="12.75">
      <c r="C199" s="61"/>
    </row>
    <row r="200" spans="3:3" ht="12.75">
      <c r="C200" s="61"/>
    </row>
    <row r="201" spans="3:3" ht="12.75">
      <c r="C201" s="61"/>
    </row>
    <row r="202" spans="3:3" ht="12.75">
      <c r="C202" s="61"/>
    </row>
    <row r="203" spans="3:3" ht="12.75">
      <c r="C203" s="61"/>
    </row>
    <row r="204" spans="3:3" ht="12.75">
      <c r="C204" s="61"/>
    </row>
    <row r="205" spans="3:3" ht="12.75">
      <c r="C205" s="61"/>
    </row>
    <row r="206" spans="3:3" ht="12.75">
      <c r="C206" s="61"/>
    </row>
    <row r="207" spans="3:3" ht="12.75">
      <c r="C207" s="61"/>
    </row>
    <row r="208" spans="3:3" ht="12.75">
      <c r="C208" s="61"/>
    </row>
    <row r="209" spans="3:3" ht="12.75">
      <c r="C209" s="61"/>
    </row>
    <row r="210" spans="3:3" ht="12.75">
      <c r="C210" s="61"/>
    </row>
    <row r="211" spans="3:3" ht="12.75">
      <c r="C211" s="61"/>
    </row>
    <row r="212" spans="3:3" ht="12.75">
      <c r="C212" s="61"/>
    </row>
    <row r="213" spans="3:3" ht="12.75">
      <c r="C213" s="61"/>
    </row>
    <row r="214" spans="3:3" ht="12.75">
      <c r="C214" s="61"/>
    </row>
    <row r="215" spans="3:3" ht="12.75">
      <c r="C215" s="61"/>
    </row>
    <row r="216" spans="3:3" ht="12.75">
      <c r="C216" s="61"/>
    </row>
    <row r="217" spans="3:3" ht="12.75">
      <c r="C217" s="61"/>
    </row>
    <row r="218" spans="3:3" ht="12.75">
      <c r="C218" s="61"/>
    </row>
    <row r="219" spans="3:3" ht="12.75">
      <c r="C219" s="61"/>
    </row>
    <row r="220" spans="3:3" ht="12.75">
      <c r="C220" s="61"/>
    </row>
    <row r="221" spans="3:3" ht="12.75">
      <c r="C221" s="61"/>
    </row>
    <row r="222" spans="3:3" ht="12.75">
      <c r="C222" s="61"/>
    </row>
    <row r="223" spans="3:3" ht="12.75">
      <c r="C223" s="61"/>
    </row>
    <row r="224" spans="3:3" ht="12.75">
      <c r="C224" s="61"/>
    </row>
    <row r="225" spans="3:3" ht="12.75">
      <c r="C225" s="61"/>
    </row>
    <row r="226" spans="3:3" ht="12.75">
      <c r="C226" s="61"/>
    </row>
    <row r="227" spans="3:3" ht="12.75">
      <c r="C227" s="61"/>
    </row>
    <row r="228" spans="3:3" ht="12.75">
      <c r="C228" s="61"/>
    </row>
    <row r="229" spans="3:3" ht="12.75">
      <c r="C229" s="61"/>
    </row>
    <row r="230" spans="3:3" ht="12.75">
      <c r="C230" s="61"/>
    </row>
    <row r="231" spans="3:3" ht="12.75">
      <c r="C231" s="61"/>
    </row>
    <row r="232" spans="3:3" ht="12.75">
      <c r="C232" s="61"/>
    </row>
    <row r="233" spans="3:3" ht="12.75">
      <c r="C233" s="61"/>
    </row>
    <row r="234" spans="3:3" ht="12.75">
      <c r="C234" s="61"/>
    </row>
    <row r="235" spans="3:3" ht="12.75">
      <c r="C235" s="61"/>
    </row>
    <row r="236" spans="3:3" ht="12.75">
      <c r="C236" s="61"/>
    </row>
    <row r="237" spans="3:3" ht="12.75">
      <c r="C237" s="61"/>
    </row>
    <row r="238" spans="3:3" ht="12.75">
      <c r="C238" s="61"/>
    </row>
    <row r="239" spans="3:3" ht="12.75">
      <c r="C239" s="61"/>
    </row>
    <row r="240" spans="3:3" ht="12.75">
      <c r="C240" s="61"/>
    </row>
    <row r="241" spans="3:3" ht="12.75">
      <c r="C241" s="61"/>
    </row>
    <row r="242" spans="3:3" ht="12.75">
      <c r="C242" s="61"/>
    </row>
    <row r="243" spans="3:3" ht="12.75">
      <c r="C243" s="61"/>
    </row>
    <row r="244" spans="3:3" ht="12.75">
      <c r="C244" s="61"/>
    </row>
    <row r="245" spans="3:3" ht="12.75">
      <c r="C245" s="61"/>
    </row>
    <row r="246" spans="3:3" ht="12.75">
      <c r="C246" s="61"/>
    </row>
    <row r="247" spans="3:3" ht="12.75">
      <c r="C247" s="61"/>
    </row>
    <row r="248" spans="3:3" ht="12.75">
      <c r="C248" s="61"/>
    </row>
    <row r="249" spans="3:3" ht="12.75">
      <c r="C249" s="61"/>
    </row>
    <row r="250" spans="3:3" ht="12.75">
      <c r="C250" s="61"/>
    </row>
    <row r="251" spans="3:3" ht="12.75">
      <c r="C251" s="61"/>
    </row>
    <row r="252" spans="3:3" ht="12.75">
      <c r="C252" s="61"/>
    </row>
    <row r="253" spans="3:3" ht="12.75">
      <c r="C253" s="61"/>
    </row>
    <row r="254" spans="3:3" ht="12.75">
      <c r="C254" s="61"/>
    </row>
    <row r="255" spans="3:3" ht="12.75">
      <c r="C255" s="61"/>
    </row>
    <row r="256" spans="3:3" ht="12.75">
      <c r="C256" s="61"/>
    </row>
    <row r="257" spans="3:3" ht="12.75">
      <c r="C257" s="61"/>
    </row>
    <row r="258" spans="3:3" ht="12.75">
      <c r="C258" s="61"/>
    </row>
    <row r="259" spans="3:3" ht="12.75">
      <c r="C259" s="61"/>
    </row>
    <row r="260" spans="3:3" ht="12.75">
      <c r="C260" s="61"/>
    </row>
    <row r="261" spans="3:3" ht="12.75">
      <c r="C261" s="61"/>
    </row>
    <row r="262" spans="3:3" ht="12.75">
      <c r="C262" s="61"/>
    </row>
    <row r="263" spans="3:3" ht="12.75">
      <c r="C263" s="61"/>
    </row>
    <row r="264" spans="3:3" ht="12.75">
      <c r="C264" s="61"/>
    </row>
    <row r="265" spans="3:3" ht="12.75">
      <c r="C265" s="61"/>
    </row>
    <row r="266" spans="3:3" ht="12.75">
      <c r="C266" s="61"/>
    </row>
    <row r="267" spans="3:3" ht="12.75">
      <c r="C267" s="61"/>
    </row>
    <row r="268" spans="3:3" ht="12.75">
      <c r="C268" s="61"/>
    </row>
    <row r="269" spans="3:3" ht="12.75">
      <c r="C269" s="61"/>
    </row>
    <row r="270" spans="3:3" ht="12.75">
      <c r="C270" s="61"/>
    </row>
    <row r="271" spans="3:3" ht="12.75">
      <c r="C271" s="61"/>
    </row>
    <row r="272" spans="3:3" ht="12.75">
      <c r="C272" s="61"/>
    </row>
    <row r="273" spans="3:3" ht="12.75">
      <c r="C273" s="61"/>
    </row>
    <row r="274" spans="3:3" ht="12.75">
      <c r="C274" s="61"/>
    </row>
    <row r="275" spans="3:3" ht="12.75">
      <c r="C275" s="61"/>
    </row>
    <row r="276" spans="3:3" ht="12.75">
      <c r="C276" s="61"/>
    </row>
    <row r="277" spans="3:3" ht="12.75">
      <c r="C277" s="61"/>
    </row>
    <row r="278" spans="3:3" ht="12.75">
      <c r="C278" s="61"/>
    </row>
    <row r="279" spans="3:3" ht="12.75">
      <c r="C279" s="61"/>
    </row>
    <row r="280" spans="3:3" ht="12.75">
      <c r="C280" s="61"/>
    </row>
    <row r="281" spans="3:3" ht="12.75">
      <c r="C281" s="61"/>
    </row>
    <row r="282" spans="3:3" ht="12.75">
      <c r="C282" s="61"/>
    </row>
    <row r="283" spans="3:3" ht="12.75">
      <c r="C283" s="61"/>
    </row>
    <row r="284" spans="3:3" ht="12.75">
      <c r="C284" s="61"/>
    </row>
    <row r="285" spans="3:3" ht="12.75">
      <c r="C285" s="61"/>
    </row>
    <row r="286" spans="3:3" ht="12.75">
      <c r="C286" s="61"/>
    </row>
    <row r="287" spans="3:3" ht="12.75">
      <c r="C287" s="61"/>
    </row>
    <row r="288" spans="3:3" ht="12.75">
      <c r="C288" s="61"/>
    </row>
    <row r="289" spans="3:3" ht="12.75">
      <c r="C289" s="61"/>
    </row>
    <row r="290" spans="3:3" ht="12.75">
      <c r="C290" s="61"/>
    </row>
    <row r="291" spans="3:3" ht="12.75">
      <c r="C291" s="61"/>
    </row>
    <row r="292" spans="3:3" ht="12.75">
      <c r="C292" s="61"/>
    </row>
    <row r="293" spans="3:3" ht="12.75">
      <c r="C293" s="61"/>
    </row>
    <row r="294" spans="3:3" ht="12.75">
      <c r="C294" s="61"/>
    </row>
    <row r="295" spans="3:3" ht="12.75">
      <c r="C295" s="61"/>
    </row>
    <row r="296" spans="3:3" ht="12.75">
      <c r="C296" s="61"/>
    </row>
    <row r="297" spans="3:3" ht="12.75">
      <c r="C297" s="61"/>
    </row>
    <row r="298" spans="3:3" ht="12.75">
      <c r="C298" s="61"/>
    </row>
    <row r="299" spans="3:3" ht="12.75">
      <c r="C299" s="61"/>
    </row>
    <row r="300" spans="3:3" ht="12.75">
      <c r="C300" s="61"/>
    </row>
    <row r="301" spans="3:3" ht="12.75">
      <c r="C301" s="61"/>
    </row>
    <row r="302" spans="3:3" ht="12.75">
      <c r="C302" s="61"/>
    </row>
    <row r="303" spans="3:3" ht="12.75">
      <c r="C303" s="61"/>
    </row>
    <row r="304" spans="3:3" ht="12.75">
      <c r="C304" s="61"/>
    </row>
    <row r="305" spans="3:3" ht="12.75">
      <c r="C305" s="61"/>
    </row>
    <row r="306" spans="3:3" ht="12.75">
      <c r="C306" s="61"/>
    </row>
    <row r="307" spans="3:3" ht="12.75">
      <c r="C307" s="61"/>
    </row>
    <row r="308" spans="3:3" ht="12.75">
      <c r="C308" s="61"/>
    </row>
    <row r="309" spans="3:3" ht="12.75">
      <c r="C309" s="61"/>
    </row>
    <row r="310" spans="3:3" ht="12.75">
      <c r="C310" s="61"/>
    </row>
    <row r="311" spans="3:3" ht="12.75">
      <c r="C311" s="61"/>
    </row>
    <row r="312" spans="3:3" ht="12.75">
      <c r="C312" s="61"/>
    </row>
    <row r="313" spans="3:3" ht="12.75">
      <c r="C313" s="61"/>
    </row>
    <row r="314" spans="3:3" ht="12.75">
      <c r="C314" s="61"/>
    </row>
    <row r="315" spans="3:3" ht="12.75">
      <c r="C315" s="61"/>
    </row>
    <row r="316" spans="3:3" ht="12.75">
      <c r="C316" s="61"/>
    </row>
    <row r="317" spans="3:3" ht="12.75">
      <c r="C317" s="61"/>
    </row>
    <row r="318" spans="3:3" ht="12.75">
      <c r="C318" s="61"/>
    </row>
    <row r="319" spans="3:3" ht="12.75">
      <c r="C319" s="61"/>
    </row>
    <row r="320" spans="3:3" ht="12.75">
      <c r="C320" s="61"/>
    </row>
    <row r="321" spans="3:3" ht="12.75">
      <c r="C321" s="61"/>
    </row>
    <row r="322" spans="3:3" ht="12.75">
      <c r="C322" s="61"/>
    </row>
    <row r="323" spans="3:3" ht="12.75">
      <c r="C323" s="61"/>
    </row>
    <row r="324" spans="3:3" ht="12.75">
      <c r="C324" s="61"/>
    </row>
    <row r="325" spans="3:3" ht="12.75">
      <c r="C325" s="61"/>
    </row>
    <row r="326" spans="3:3" ht="12.75">
      <c r="C326" s="61"/>
    </row>
    <row r="327" spans="3:3" ht="12.75">
      <c r="C327" s="61"/>
    </row>
    <row r="328" spans="3:3" ht="12.75">
      <c r="C328" s="61"/>
    </row>
    <row r="329" spans="3:3" ht="12.75">
      <c r="C329" s="61"/>
    </row>
    <row r="330" spans="3:3" ht="12.75">
      <c r="C330" s="61"/>
    </row>
    <row r="331" spans="3:3" ht="12.75">
      <c r="C331" s="61"/>
    </row>
    <row r="332" spans="3:3" ht="12.75">
      <c r="C332" s="61"/>
    </row>
    <row r="333" spans="3:3" ht="12.75">
      <c r="C333" s="61"/>
    </row>
    <row r="334" spans="3:3" ht="12.75">
      <c r="C334" s="61"/>
    </row>
    <row r="335" spans="3:3" ht="12.75">
      <c r="C335" s="61"/>
    </row>
    <row r="336" spans="3:3" ht="12.75">
      <c r="C336" s="61"/>
    </row>
    <row r="337" spans="3:3" ht="12.75">
      <c r="C337" s="61"/>
    </row>
    <row r="338" spans="3:3" ht="12.75">
      <c r="C338" s="61"/>
    </row>
    <row r="339" spans="3:3" ht="12.75">
      <c r="C339" s="61"/>
    </row>
    <row r="340" spans="3:3" ht="12.75">
      <c r="C340" s="61"/>
    </row>
    <row r="341" spans="3:3" ht="12.75">
      <c r="C341" s="61"/>
    </row>
    <row r="342" spans="3:3" ht="12.75">
      <c r="C342" s="61"/>
    </row>
    <row r="343" spans="3:3" ht="12.75">
      <c r="C343" s="61"/>
    </row>
    <row r="344" spans="3:3" ht="12.75">
      <c r="C344" s="61"/>
    </row>
    <row r="345" spans="3:3" ht="12.75">
      <c r="C345" s="61"/>
    </row>
    <row r="346" spans="3:3" ht="12.75">
      <c r="C346" s="61"/>
    </row>
    <row r="347" spans="3:3" ht="12.75">
      <c r="C347" s="61"/>
    </row>
    <row r="348" spans="3:3" ht="12.75">
      <c r="C348" s="61"/>
    </row>
    <row r="349" spans="3:3" ht="12.75">
      <c r="C349" s="61"/>
    </row>
    <row r="350" spans="3:3" ht="12.75">
      <c r="C350" s="61"/>
    </row>
    <row r="351" spans="3:3" ht="12.75">
      <c r="C351" s="61"/>
    </row>
    <row r="352" spans="3:3" ht="12.75">
      <c r="C352" s="61"/>
    </row>
    <row r="353" spans="3:3" ht="12.75">
      <c r="C353" s="61"/>
    </row>
    <row r="354" spans="3:3" ht="12.75">
      <c r="C354" s="61"/>
    </row>
    <row r="355" spans="3:3" ht="12.75">
      <c r="C355" s="61"/>
    </row>
    <row r="356" spans="3:3" ht="12.75">
      <c r="C356" s="61"/>
    </row>
    <row r="357" spans="3:3" ht="12.75">
      <c r="C357" s="61"/>
    </row>
    <row r="358" spans="3:3" ht="12.75">
      <c r="C358" s="61"/>
    </row>
    <row r="359" spans="3:3" ht="12.75">
      <c r="C359" s="61"/>
    </row>
    <row r="360" spans="3:3" ht="12.75">
      <c r="C360" s="61"/>
    </row>
    <row r="361" spans="3:3" ht="12.75">
      <c r="C361" s="61"/>
    </row>
    <row r="362" spans="3:3" ht="12.75">
      <c r="C362" s="61"/>
    </row>
    <row r="363" spans="3:3" ht="12.75">
      <c r="C363" s="61"/>
    </row>
    <row r="364" spans="3:3" ht="12.75">
      <c r="C364" s="61"/>
    </row>
    <row r="365" spans="3:3" ht="12.75">
      <c r="C365" s="61"/>
    </row>
    <row r="366" spans="3:3" ht="12.75">
      <c r="C366" s="61"/>
    </row>
    <row r="367" spans="3:3" ht="12.75">
      <c r="C367" s="61"/>
    </row>
    <row r="368" spans="3:3" ht="12.75">
      <c r="C368" s="61"/>
    </row>
    <row r="369" spans="3:3" ht="12.75">
      <c r="C369" s="61"/>
    </row>
    <row r="370" spans="3:3" ht="12.75">
      <c r="C370" s="61"/>
    </row>
    <row r="371" spans="3:3" ht="12.75">
      <c r="C371" s="61"/>
    </row>
    <row r="372" spans="3:3" ht="12.75">
      <c r="C372" s="61"/>
    </row>
    <row r="373" spans="3:3" ht="12.75">
      <c r="C373" s="61"/>
    </row>
    <row r="374" spans="3:3" ht="12.75">
      <c r="C374" s="61"/>
    </row>
    <row r="375" spans="3:3" ht="12.75">
      <c r="C375" s="61"/>
    </row>
    <row r="376" spans="3:3" ht="12.75">
      <c r="C376" s="61"/>
    </row>
    <row r="377" spans="3:3" ht="12.75">
      <c r="C377" s="61"/>
    </row>
    <row r="378" spans="3:3" ht="12.75">
      <c r="C378" s="61"/>
    </row>
    <row r="379" spans="3:3" ht="12.75">
      <c r="C379" s="61"/>
    </row>
    <row r="380" spans="3:3" ht="12.75">
      <c r="C380" s="61"/>
    </row>
    <row r="381" spans="3:3" ht="12.75">
      <c r="C381" s="61"/>
    </row>
    <row r="382" spans="3:3" ht="12.75">
      <c r="C382" s="61"/>
    </row>
    <row r="383" spans="3:3" ht="12.75">
      <c r="C383" s="61"/>
    </row>
    <row r="384" spans="3:3" ht="12.75">
      <c r="C384" s="61"/>
    </row>
    <row r="385" spans="3:3" ht="12.75">
      <c r="C385" s="61"/>
    </row>
    <row r="386" spans="3:3" ht="12.75">
      <c r="C386" s="61"/>
    </row>
    <row r="387" spans="3:3" ht="12.75">
      <c r="C387" s="61"/>
    </row>
    <row r="388" spans="3:3" ht="12.75">
      <c r="C388" s="61"/>
    </row>
    <row r="389" spans="3:3" ht="12.75">
      <c r="C389" s="61"/>
    </row>
    <row r="390" spans="3:3" ht="12.75">
      <c r="C390" s="61"/>
    </row>
    <row r="391" spans="3:3" ht="12.75">
      <c r="C391" s="61"/>
    </row>
    <row r="392" spans="3:3" ht="12.75">
      <c r="C392" s="61"/>
    </row>
    <row r="393" spans="3:3" ht="12.75">
      <c r="C393" s="61"/>
    </row>
    <row r="394" spans="3:3" ht="12.75">
      <c r="C394" s="61"/>
    </row>
    <row r="395" spans="3:3" ht="12.75">
      <c r="C395" s="61"/>
    </row>
    <row r="396" spans="3:3" ht="12.75">
      <c r="C396" s="61"/>
    </row>
    <row r="397" spans="3:3" ht="12.75">
      <c r="C397" s="61"/>
    </row>
    <row r="398" spans="3:3" ht="12.75">
      <c r="C398" s="61"/>
    </row>
    <row r="399" spans="3:3" ht="12.75">
      <c r="C399" s="61"/>
    </row>
    <row r="400" spans="3:3" ht="12.75">
      <c r="C400" s="61"/>
    </row>
    <row r="401" spans="3:3" ht="12.75">
      <c r="C401" s="61"/>
    </row>
    <row r="402" spans="3:3" ht="12.75">
      <c r="C402" s="61"/>
    </row>
    <row r="403" spans="3:3" ht="12.75">
      <c r="C403" s="61"/>
    </row>
    <row r="404" spans="3:3" ht="12.75">
      <c r="C404" s="61"/>
    </row>
    <row r="405" spans="3:3" ht="12.75">
      <c r="C405" s="61"/>
    </row>
    <row r="406" spans="3:3" ht="12.75">
      <c r="C406" s="61"/>
    </row>
    <row r="407" spans="3:3" ht="12.75">
      <c r="C407" s="61"/>
    </row>
    <row r="408" spans="3:3" ht="12.75">
      <c r="C408" s="61"/>
    </row>
    <row r="409" spans="3:3" ht="12.75">
      <c r="C409" s="61"/>
    </row>
    <row r="410" spans="3:3" ht="12.75">
      <c r="C410" s="61"/>
    </row>
    <row r="411" spans="3:3" ht="12.75">
      <c r="C411" s="61"/>
    </row>
    <row r="412" spans="3:3" ht="12.75">
      <c r="C412" s="61"/>
    </row>
    <row r="413" spans="3:3" ht="12.75">
      <c r="C413" s="61"/>
    </row>
    <row r="414" spans="3:3" ht="12.75">
      <c r="C414" s="61"/>
    </row>
    <row r="415" spans="3:3" ht="12.75">
      <c r="C415" s="61"/>
    </row>
    <row r="416" spans="3:3" ht="12.75">
      <c r="C416" s="61"/>
    </row>
    <row r="417" spans="3:3" ht="12.75">
      <c r="C417" s="61"/>
    </row>
    <row r="418" spans="3:3" ht="12.75">
      <c r="C418" s="61"/>
    </row>
    <row r="419" spans="3:3" ht="12.75">
      <c r="C419" s="61"/>
    </row>
    <row r="420" spans="3:3" ht="12.75">
      <c r="C420" s="61"/>
    </row>
    <row r="421" spans="3:3" ht="12.75">
      <c r="C421" s="61"/>
    </row>
    <row r="422" spans="3:3" ht="12.75">
      <c r="C422" s="61"/>
    </row>
    <row r="423" spans="3:3" ht="12.75">
      <c r="C423" s="61"/>
    </row>
    <row r="424" spans="3:3" ht="12.75">
      <c r="C424" s="61"/>
    </row>
    <row r="425" spans="3:3" ht="12.75">
      <c r="C425" s="61"/>
    </row>
    <row r="426" spans="3:3" ht="12.75">
      <c r="C426" s="61"/>
    </row>
    <row r="427" spans="3:3" ht="12.75">
      <c r="C427" s="61"/>
    </row>
    <row r="428" spans="3:3" ht="12.75">
      <c r="C428" s="61"/>
    </row>
    <row r="429" spans="3:3" ht="12.75">
      <c r="C429" s="61"/>
    </row>
    <row r="430" spans="3:3" ht="12.75">
      <c r="C430" s="61"/>
    </row>
    <row r="431" spans="3:3" ht="12.75">
      <c r="C431" s="61"/>
    </row>
    <row r="432" spans="3:3" ht="12.75">
      <c r="C432" s="61"/>
    </row>
    <row r="433" spans="3:3" ht="12.75">
      <c r="C433" s="61"/>
    </row>
    <row r="434" spans="3:3" ht="12.75">
      <c r="C434" s="61"/>
    </row>
    <row r="435" spans="3:3" ht="12.75">
      <c r="C435" s="61"/>
    </row>
    <row r="436" spans="3:3" ht="12.75">
      <c r="C436" s="61"/>
    </row>
    <row r="437" spans="3:3" ht="12.75">
      <c r="C437" s="61"/>
    </row>
    <row r="438" spans="3:3" ht="12.75">
      <c r="C438" s="61"/>
    </row>
    <row r="439" spans="3:3" ht="12.75">
      <c r="C439" s="61"/>
    </row>
    <row r="440" spans="3:3" ht="12.75">
      <c r="C440" s="61"/>
    </row>
    <row r="441" spans="3:3" ht="12.75">
      <c r="C441" s="61"/>
    </row>
    <row r="442" spans="3:3" ht="12.75">
      <c r="C442" s="61"/>
    </row>
    <row r="443" spans="3:3" ht="12.75">
      <c r="C443" s="61"/>
    </row>
    <row r="444" spans="3:3" ht="12.75">
      <c r="C444" s="61"/>
    </row>
    <row r="445" spans="3:3" ht="12.75">
      <c r="C445" s="61"/>
    </row>
    <row r="446" spans="3:3" ht="12.75">
      <c r="C446" s="61"/>
    </row>
    <row r="447" spans="3:3" ht="12.75">
      <c r="C447" s="61"/>
    </row>
    <row r="448" spans="3:3" ht="12.75">
      <c r="C448" s="61"/>
    </row>
    <row r="449" spans="3:3" ht="12.75">
      <c r="C449" s="61"/>
    </row>
    <row r="450" spans="3:3" ht="12.75">
      <c r="C450" s="61"/>
    </row>
    <row r="451" spans="3:3" ht="12.75">
      <c r="C451" s="61"/>
    </row>
    <row r="452" spans="3:3" ht="12.75">
      <c r="C452" s="61"/>
    </row>
    <row r="453" spans="3:3" ht="12.75">
      <c r="C453" s="61"/>
    </row>
    <row r="454" spans="3:3" ht="12.75">
      <c r="C454" s="61"/>
    </row>
    <row r="455" spans="3:3" ht="12.75">
      <c r="C455" s="61"/>
    </row>
    <row r="456" spans="3:3" ht="12.75">
      <c r="C456" s="61"/>
    </row>
    <row r="457" spans="3:3" ht="12.75">
      <c r="C457" s="61"/>
    </row>
    <row r="458" spans="3:3" ht="12.75">
      <c r="C458" s="61"/>
    </row>
    <row r="459" spans="3:3" ht="12.75">
      <c r="C459" s="61"/>
    </row>
    <row r="460" spans="3:3" ht="12.75">
      <c r="C460" s="61"/>
    </row>
    <row r="461" spans="3:3" ht="12.75">
      <c r="C461" s="61"/>
    </row>
    <row r="462" spans="3:3" ht="12.75">
      <c r="C462" s="61"/>
    </row>
    <row r="463" spans="3:3" ht="12.75">
      <c r="C463" s="61"/>
    </row>
    <row r="464" spans="3:3" ht="12.75">
      <c r="C464" s="61"/>
    </row>
    <row r="465" spans="3:3" ht="12.75">
      <c r="C465" s="61"/>
    </row>
    <row r="466" spans="3:3" ht="12.75">
      <c r="C466" s="61"/>
    </row>
    <row r="467" spans="3:3" ht="12.75">
      <c r="C467" s="61"/>
    </row>
    <row r="468" spans="3:3" ht="12.75">
      <c r="C468" s="61"/>
    </row>
    <row r="469" spans="3:3" ht="12.75">
      <c r="C469" s="61"/>
    </row>
    <row r="470" spans="3:3" ht="12.75">
      <c r="C470" s="61"/>
    </row>
    <row r="471" spans="3:3" ht="12.75">
      <c r="C471" s="61"/>
    </row>
    <row r="472" spans="3:3" ht="12.75">
      <c r="C472" s="61"/>
    </row>
    <row r="473" spans="3:3" ht="12.75">
      <c r="C473" s="61"/>
    </row>
    <row r="474" spans="3:3" ht="12.75">
      <c r="C474" s="61"/>
    </row>
    <row r="475" spans="3:3" ht="12.75">
      <c r="C475" s="61"/>
    </row>
    <row r="476" spans="3:3" ht="12.75">
      <c r="C476" s="61"/>
    </row>
    <row r="477" spans="3:3" ht="12.75">
      <c r="C477" s="61"/>
    </row>
    <row r="478" spans="3:3" ht="12.75">
      <c r="C478" s="61"/>
    </row>
    <row r="479" spans="3:3" ht="12.75">
      <c r="C479" s="61"/>
    </row>
    <row r="480" spans="3:3" ht="12.75">
      <c r="C480" s="61"/>
    </row>
    <row r="481" spans="3:3" ht="12.75">
      <c r="C481" s="61"/>
    </row>
    <row r="482" spans="3:3" ht="12.75">
      <c r="C482" s="61"/>
    </row>
    <row r="483" spans="3:3" ht="12.75">
      <c r="C483" s="61"/>
    </row>
    <row r="484" spans="3:3" ht="12.75">
      <c r="C484" s="61"/>
    </row>
    <row r="485" spans="3:3" ht="12.75">
      <c r="C485" s="61"/>
    </row>
    <row r="486" spans="3:3" ht="12.75">
      <c r="C486" s="61"/>
    </row>
    <row r="487" spans="3:3" ht="12.75">
      <c r="C487" s="61"/>
    </row>
    <row r="488" spans="3:3" ht="12.75">
      <c r="C488" s="61"/>
    </row>
    <row r="489" spans="3:3" ht="12.75">
      <c r="C489" s="61"/>
    </row>
    <row r="490" spans="3:3" ht="12.75">
      <c r="C490" s="61"/>
    </row>
    <row r="491" spans="3:3" ht="12.75">
      <c r="C491" s="61"/>
    </row>
    <row r="492" spans="3:3" ht="12.75">
      <c r="C492" s="61"/>
    </row>
    <row r="493" spans="3:3" ht="12.75">
      <c r="C493" s="61"/>
    </row>
    <row r="494" spans="3:3" ht="12.75">
      <c r="C494" s="61"/>
    </row>
    <row r="495" spans="3:3" ht="12.75">
      <c r="C495" s="61"/>
    </row>
    <row r="496" spans="3:3" ht="12.75">
      <c r="C496" s="61"/>
    </row>
    <row r="497" spans="3:3" ht="12.75">
      <c r="C497" s="61"/>
    </row>
    <row r="498" spans="3:3" ht="12.75">
      <c r="C498" s="61"/>
    </row>
    <row r="499" spans="3:3" ht="12.75">
      <c r="C499" s="61"/>
    </row>
    <row r="500" spans="3:3" ht="12.75">
      <c r="C500" s="61"/>
    </row>
    <row r="501" spans="3:3" ht="12.75">
      <c r="C501" s="61"/>
    </row>
    <row r="502" spans="3:3" ht="12.75">
      <c r="C502" s="61"/>
    </row>
    <row r="503" spans="3:3" ht="12.75">
      <c r="C503" s="61"/>
    </row>
    <row r="504" spans="3:3" ht="12.75">
      <c r="C504" s="61"/>
    </row>
    <row r="505" spans="3:3" ht="12.75">
      <c r="C505" s="61"/>
    </row>
    <row r="506" spans="3:3" ht="12.75">
      <c r="C506" s="61"/>
    </row>
    <row r="507" spans="3:3" ht="12.75">
      <c r="C507" s="61"/>
    </row>
    <row r="508" spans="3:3" ht="12.75">
      <c r="C508" s="61"/>
    </row>
    <row r="509" spans="3:3" ht="12.75">
      <c r="C509" s="61"/>
    </row>
    <row r="510" spans="3:3" ht="12.75">
      <c r="C510" s="61"/>
    </row>
    <row r="511" spans="3:3" ht="12.75">
      <c r="C511" s="61"/>
    </row>
    <row r="512" spans="3:3" ht="12.75">
      <c r="C512" s="61"/>
    </row>
    <row r="513" spans="3:3" ht="12.75">
      <c r="C513" s="61"/>
    </row>
    <row r="514" spans="3:3" ht="12.75">
      <c r="C514" s="61"/>
    </row>
    <row r="515" spans="3:3" ht="12.75">
      <c r="C515" s="61"/>
    </row>
    <row r="516" spans="3:3" ht="12.75">
      <c r="C516" s="61"/>
    </row>
    <row r="517" spans="3:3" ht="12.75">
      <c r="C517" s="61"/>
    </row>
    <row r="518" spans="3:3" ht="12.75">
      <c r="C518" s="61"/>
    </row>
    <row r="519" spans="3:3" ht="12.75">
      <c r="C519" s="61"/>
    </row>
    <row r="520" spans="3:3" ht="12.75">
      <c r="C520" s="61"/>
    </row>
    <row r="521" spans="3:3" ht="12.75">
      <c r="C521" s="61"/>
    </row>
    <row r="522" spans="3:3" ht="12.75">
      <c r="C522" s="61"/>
    </row>
    <row r="523" spans="3:3" ht="12.75">
      <c r="C523" s="61"/>
    </row>
    <row r="524" spans="3:3" ht="12.75">
      <c r="C524" s="61"/>
    </row>
    <row r="525" spans="3:3" ht="12.75">
      <c r="C525" s="61"/>
    </row>
    <row r="526" spans="3:3" ht="12.75">
      <c r="C526" s="61"/>
    </row>
    <row r="527" spans="3:3" ht="12.75">
      <c r="C527" s="61"/>
    </row>
    <row r="528" spans="3:3" ht="12.75">
      <c r="C528" s="61"/>
    </row>
    <row r="529" spans="3:3" ht="12.75">
      <c r="C529" s="61"/>
    </row>
    <row r="530" spans="3:3" ht="12.75">
      <c r="C530" s="61"/>
    </row>
    <row r="531" spans="3:3" ht="12.75">
      <c r="C531" s="61"/>
    </row>
    <row r="532" spans="3:3" ht="12.75">
      <c r="C532" s="61"/>
    </row>
    <row r="533" spans="3:3" ht="12.75">
      <c r="C533" s="61"/>
    </row>
    <row r="534" spans="3:3" ht="12.75">
      <c r="C534" s="61"/>
    </row>
    <row r="535" spans="3:3" ht="12.75">
      <c r="C535" s="61"/>
    </row>
    <row r="536" spans="3:3" ht="12.75">
      <c r="C536" s="61"/>
    </row>
    <row r="537" spans="3:3" ht="12.75">
      <c r="C537" s="61"/>
    </row>
    <row r="538" spans="3:3" ht="12.75">
      <c r="C538" s="61"/>
    </row>
    <row r="539" spans="3:3" ht="12.75">
      <c r="C539" s="61"/>
    </row>
    <row r="540" spans="3:3" ht="12.75">
      <c r="C540" s="61"/>
    </row>
    <row r="541" spans="3:3" ht="12.75">
      <c r="C541" s="61"/>
    </row>
    <row r="542" spans="3:3" ht="12.75">
      <c r="C542" s="61"/>
    </row>
    <row r="543" spans="3:3" ht="12.75">
      <c r="C543" s="61"/>
    </row>
    <row r="544" spans="3:3" ht="12.75">
      <c r="C544" s="61"/>
    </row>
    <row r="545" spans="3:3" ht="12.75">
      <c r="C545" s="61"/>
    </row>
    <row r="546" spans="3:3" ht="12.75">
      <c r="C546" s="61"/>
    </row>
    <row r="547" spans="3:3" ht="12.75">
      <c r="C547" s="61"/>
    </row>
    <row r="548" spans="3:3" ht="12.75">
      <c r="C548" s="61"/>
    </row>
    <row r="549" spans="3:3" ht="12.75">
      <c r="C549" s="61"/>
    </row>
    <row r="550" spans="3:3" ht="12.75">
      <c r="C550" s="61"/>
    </row>
    <row r="551" spans="3:3" ht="12.75">
      <c r="C551" s="61"/>
    </row>
    <row r="552" spans="3:3" ht="12.75">
      <c r="C552" s="61"/>
    </row>
    <row r="553" spans="3:3" ht="12.75">
      <c r="C553" s="61"/>
    </row>
    <row r="554" spans="3:3" ht="12.75">
      <c r="C554" s="61"/>
    </row>
    <row r="555" spans="3:3" ht="12.75">
      <c r="C555" s="61"/>
    </row>
    <row r="556" spans="3:3" ht="12.75">
      <c r="C556" s="61"/>
    </row>
    <row r="557" spans="3:3" ht="12.75">
      <c r="C557" s="61"/>
    </row>
    <row r="558" spans="3:3" ht="12.75">
      <c r="C558" s="61"/>
    </row>
    <row r="559" spans="3:3" ht="12.75">
      <c r="C559" s="61"/>
    </row>
    <row r="560" spans="3:3" ht="12.75">
      <c r="C560" s="61"/>
    </row>
    <row r="561" spans="3:3" ht="12.75">
      <c r="C561" s="61"/>
    </row>
    <row r="562" spans="3:3" ht="12.75">
      <c r="C562" s="61"/>
    </row>
    <row r="563" spans="3:3" ht="12.75">
      <c r="C563" s="61"/>
    </row>
    <row r="564" spans="3:3" ht="12.75">
      <c r="C564" s="61"/>
    </row>
    <row r="565" spans="3:3" ht="12.75">
      <c r="C565" s="61"/>
    </row>
    <row r="566" spans="3:3" ht="12.75">
      <c r="C566" s="61"/>
    </row>
    <row r="567" spans="3:3" ht="12.75">
      <c r="C567" s="61"/>
    </row>
    <row r="568" spans="3:3" ht="12.75">
      <c r="C568" s="61"/>
    </row>
    <row r="569" spans="3:3" ht="12.75">
      <c r="C569" s="61"/>
    </row>
    <row r="570" spans="3:3" ht="12.75">
      <c r="C570" s="61"/>
    </row>
    <row r="571" spans="3:3" ht="12.75">
      <c r="C571" s="61"/>
    </row>
    <row r="572" spans="3:3" ht="12.75">
      <c r="C572" s="61"/>
    </row>
    <row r="573" spans="3:3" ht="12.75">
      <c r="C573" s="61"/>
    </row>
    <row r="574" spans="3:3" ht="12.75">
      <c r="C574" s="61"/>
    </row>
    <row r="575" spans="3:3" ht="12.75">
      <c r="C575" s="61"/>
    </row>
    <row r="576" spans="3:3" ht="12.75">
      <c r="C576" s="61"/>
    </row>
    <row r="577" spans="3:3" ht="12.75">
      <c r="C577" s="61"/>
    </row>
    <row r="578" spans="3:3" ht="12.75">
      <c r="C578" s="61"/>
    </row>
    <row r="579" spans="3:3" ht="12.75">
      <c r="C579" s="61"/>
    </row>
    <row r="580" spans="3:3" ht="12.75">
      <c r="C580" s="61"/>
    </row>
    <row r="581" spans="3:3" ht="12.75">
      <c r="C581" s="61"/>
    </row>
    <row r="582" spans="3:3" ht="12.75">
      <c r="C582" s="61"/>
    </row>
    <row r="583" spans="3:3" ht="12.75">
      <c r="C583" s="61"/>
    </row>
    <row r="584" spans="3:3" ht="12.75">
      <c r="C584" s="61"/>
    </row>
    <row r="585" spans="3:3" ht="12.75">
      <c r="C585" s="61"/>
    </row>
    <row r="586" spans="3:3" ht="12.75">
      <c r="C586" s="61"/>
    </row>
    <row r="587" spans="3:3" ht="12.75">
      <c r="C587" s="61"/>
    </row>
    <row r="588" spans="3:3" ht="12.75">
      <c r="C588" s="61"/>
    </row>
    <row r="589" spans="3:3" ht="12.75">
      <c r="C589" s="61"/>
    </row>
    <row r="590" spans="3:3" ht="12.75">
      <c r="C590" s="61"/>
    </row>
    <row r="591" spans="3:3" ht="12.75">
      <c r="C591" s="61"/>
    </row>
    <row r="592" spans="3:3" ht="12.75">
      <c r="C592" s="61"/>
    </row>
    <row r="593" spans="3:3" ht="12.75">
      <c r="C593" s="61"/>
    </row>
    <row r="594" spans="3:3" ht="12.75">
      <c r="C594" s="61"/>
    </row>
    <row r="595" spans="3:3" ht="12.75">
      <c r="C595" s="61"/>
    </row>
    <row r="596" spans="3:3" ht="12.75">
      <c r="C596" s="61"/>
    </row>
    <row r="597" spans="3:3" ht="12.75">
      <c r="C597" s="61"/>
    </row>
    <row r="598" spans="3:3" ht="12.75">
      <c r="C598" s="61"/>
    </row>
    <row r="599" spans="3:3" ht="12.75">
      <c r="C599" s="61"/>
    </row>
    <row r="600" spans="3:3" ht="12.75">
      <c r="C600" s="61"/>
    </row>
    <row r="601" spans="3:3" ht="12.75">
      <c r="C601" s="61"/>
    </row>
    <row r="602" spans="3:3" ht="12.75">
      <c r="C602" s="61"/>
    </row>
    <row r="603" spans="3:3" ht="12.75">
      <c r="C603" s="61"/>
    </row>
    <row r="604" spans="3:3" ht="12.75">
      <c r="C604" s="61"/>
    </row>
    <row r="605" spans="3:3" ht="12.75">
      <c r="C605" s="61"/>
    </row>
    <row r="606" spans="3:3" ht="12.75">
      <c r="C606" s="61"/>
    </row>
    <row r="607" spans="3:3" ht="12.75">
      <c r="C607" s="61"/>
    </row>
    <row r="608" spans="3:3" ht="12.75">
      <c r="C608" s="61"/>
    </row>
    <row r="609" spans="3:3" ht="12.75">
      <c r="C609" s="61"/>
    </row>
    <row r="610" spans="3:3" ht="12.75">
      <c r="C610" s="61"/>
    </row>
    <row r="611" spans="3:3" ht="12.75">
      <c r="C611" s="61"/>
    </row>
    <row r="612" spans="3:3" ht="12.75">
      <c r="C612" s="61"/>
    </row>
    <row r="613" spans="3:3" ht="12.75">
      <c r="C613" s="61"/>
    </row>
    <row r="614" spans="3:3" ht="12.75">
      <c r="C614" s="61"/>
    </row>
    <row r="615" spans="3:3" ht="12.75">
      <c r="C615" s="61"/>
    </row>
    <row r="616" spans="3:3" ht="12.75">
      <c r="C616" s="61"/>
    </row>
    <row r="617" spans="3:3" ht="12.75">
      <c r="C617" s="61"/>
    </row>
    <row r="618" spans="3:3" ht="12.75">
      <c r="C618" s="61"/>
    </row>
    <row r="619" spans="3:3" ht="12.75">
      <c r="C619" s="61"/>
    </row>
    <row r="620" spans="3:3" ht="12.75">
      <c r="C620" s="61"/>
    </row>
    <row r="621" spans="3:3" ht="12.75">
      <c r="C621" s="61"/>
    </row>
    <row r="622" spans="3:3" ht="12.75">
      <c r="C622" s="61"/>
    </row>
    <row r="623" spans="3:3" ht="12.75">
      <c r="C623" s="61"/>
    </row>
    <row r="624" spans="3:3" ht="12.75">
      <c r="C624" s="61"/>
    </row>
    <row r="625" spans="3:3" ht="12.75">
      <c r="C625" s="61"/>
    </row>
    <row r="626" spans="3:3" ht="12.75">
      <c r="C626" s="61"/>
    </row>
    <row r="627" spans="3:3" ht="12.75">
      <c r="C627" s="61"/>
    </row>
    <row r="628" spans="3:3" ht="12.75">
      <c r="C628" s="61"/>
    </row>
    <row r="629" spans="3:3" ht="12.75">
      <c r="C629" s="61"/>
    </row>
    <row r="630" spans="3:3" ht="12.75">
      <c r="C630" s="61"/>
    </row>
    <row r="631" spans="3:3" ht="12.75">
      <c r="C631" s="61"/>
    </row>
    <row r="632" spans="3:3" ht="12.75">
      <c r="C632" s="61"/>
    </row>
    <row r="633" spans="3:3" ht="12.75">
      <c r="C633" s="61"/>
    </row>
    <row r="634" spans="3:3" ht="12.75">
      <c r="C634" s="61"/>
    </row>
    <row r="635" spans="3:3" ht="12.75">
      <c r="C635" s="61"/>
    </row>
    <row r="636" spans="3:3" ht="12.75">
      <c r="C636" s="61"/>
    </row>
    <row r="637" spans="3:3" ht="12.75">
      <c r="C637" s="61"/>
    </row>
    <row r="638" spans="3:3" ht="12.75">
      <c r="C638" s="61"/>
    </row>
    <row r="639" spans="3:3" ht="12.75">
      <c r="C639" s="61"/>
    </row>
    <row r="640" spans="3:3" ht="12.75">
      <c r="C640" s="61"/>
    </row>
    <row r="641" spans="3:3" ht="12.75">
      <c r="C641" s="61"/>
    </row>
    <row r="642" spans="3:3" ht="12.75">
      <c r="C642" s="61"/>
    </row>
    <row r="643" spans="3:3" ht="12.75">
      <c r="C643" s="61"/>
    </row>
    <row r="644" spans="3:3" ht="12.75">
      <c r="C644" s="61"/>
    </row>
    <row r="645" spans="3:3" ht="12.75">
      <c r="C645" s="61"/>
    </row>
    <row r="646" spans="3:3" ht="12.75">
      <c r="C646" s="61"/>
    </row>
    <row r="647" spans="3:3" ht="12.75">
      <c r="C647" s="61"/>
    </row>
    <row r="648" spans="3:3" ht="12.75">
      <c r="C648" s="61"/>
    </row>
    <row r="649" spans="3:3" ht="12.75">
      <c r="C649" s="61"/>
    </row>
    <row r="650" spans="3:3" ht="12.75">
      <c r="C650" s="61"/>
    </row>
    <row r="651" spans="3:3" ht="12.75">
      <c r="C651" s="61"/>
    </row>
    <row r="652" spans="3:3" ht="12.75">
      <c r="C652" s="61"/>
    </row>
    <row r="653" spans="3:3" ht="12.75">
      <c r="C653" s="61"/>
    </row>
    <row r="654" spans="3:3" ht="12.75">
      <c r="C654" s="61"/>
    </row>
    <row r="655" spans="3:3" ht="12.75">
      <c r="C655" s="61"/>
    </row>
    <row r="656" spans="3:3" ht="12.75">
      <c r="C656" s="61"/>
    </row>
    <row r="657" spans="3:3" ht="12.75">
      <c r="C657" s="61"/>
    </row>
    <row r="658" spans="3:3" ht="12.75">
      <c r="C658" s="61"/>
    </row>
    <row r="659" spans="3:3" ht="12.75">
      <c r="C659" s="61"/>
    </row>
    <row r="660" spans="3:3" ht="12.75">
      <c r="C660" s="61"/>
    </row>
    <row r="661" spans="3:3" ht="12.75">
      <c r="C661" s="61"/>
    </row>
    <row r="662" spans="3:3" ht="12.75">
      <c r="C662" s="61"/>
    </row>
    <row r="663" spans="3:3" ht="12.75">
      <c r="C663" s="61"/>
    </row>
    <row r="664" spans="3:3" ht="12.75">
      <c r="C664" s="61"/>
    </row>
    <row r="665" spans="3:3" ht="12.75">
      <c r="C665" s="61"/>
    </row>
    <row r="666" spans="3:3" ht="12.75">
      <c r="C666" s="61"/>
    </row>
    <row r="667" spans="3:3" ht="12.75">
      <c r="C667" s="61"/>
    </row>
    <row r="668" spans="3:3" ht="12.75">
      <c r="C668" s="61"/>
    </row>
    <row r="669" spans="3:3" ht="12.75">
      <c r="C669" s="61"/>
    </row>
    <row r="670" spans="3:3" ht="12.75">
      <c r="C670" s="61"/>
    </row>
    <row r="671" spans="3:3" ht="12.75">
      <c r="C671" s="61"/>
    </row>
    <row r="672" spans="3:3" ht="12.75">
      <c r="C672" s="61"/>
    </row>
    <row r="673" spans="3:3" ht="12.75">
      <c r="C673" s="61"/>
    </row>
    <row r="674" spans="3:3" ht="12.75">
      <c r="C674" s="61"/>
    </row>
    <row r="675" spans="3:3" ht="12.75">
      <c r="C675" s="61"/>
    </row>
    <row r="676" spans="3:3" ht="12.75">
      <c r="C676" s="61"/>
    </row>
    <row r="677" spans="3:3" ht="12.75">
      <c r="C677" s="61"/>
    </row>
    <row r="678" spans="3:3" ht="12.75">
      <c r="C678" s="61"/>
    </row>
    <row r="679" spans="3:3" ht="12.75">
      <c r="C679" s="61"/>
    </row>
    <row r="680" spans="3:3" ht="12.75">
      <c r="C680" s="61"/>
    </row>
    <row r="681" spans="3:3" ht="12.75">
      <c r="C681" s="61"/>
    </row>
    <row r="682" spans="3:3" ht="12.75">
      <c r="C682" s="61"/>
    </row>
    <row r="683" spans="3:3" ht="12.75">
      <c r="C683" s="61"/>
    </row>
    <row r="684" spans="3:3" ht="12.75">
      <c r="C684" s="61"/>
    </row>
    <row r="685" spans="3:3" ht="12.75">
      <c r="C685" s="61"/>
    </row>
    <row r="686" spans="3:3" ht="12.75">
      <c r="C686" s="61"/>
    </row>
    <row r="687" spans="3:3" ht="12.75">
      <c r="C687" s="61"/>
    </row>
    <row r="688" spans="3:3" ht="12.75">
      <c r="C688" s="61"/>
    </row>
    <row r="689" spans="3:3" ht="12.75">
      <c r="C689" s="61"/>
    </row>
    <row r="690" spans="3:3" ht="12.75">
      <c r="C690" s="61"/>
    </row>
    <row r="691" spans="3:3" ht="12.75">
      <c r="C691" s="61"/>
    </row>
    <row r="692" spans="3:3" ht="12.75">
      <c r="C692" s="61"/>
    </row>
    <row r="693" spans="3:3" ht="12.75">
      <c r="C693" s="61"/>
    </row>
    <row r="694" spans="3:3" ht="12.75">
      <c r="C694" s="61"/>
    </row>
    <row r="695" spans="3:3" ht="12.75">
      <c r="C695" s="61"/>
    </row>
    <row r="696" spans="3:3" ht="12.75">
      <c r="C696" s="61"/>
    </row>
    <row r="697" spans="3:3" ht="12.75">
      <c r="C697" s="61"/>
    </row>
    <row r="698" spans="3:3" ht="12.75">
      <c r="C698" s="61"/>
    </row>
    <row r="699" spans="3:3" ht="12.75">
      <c r="C699" s="61"/>
    </row>
    <row r="700" spans="3:3" ht="12.75">
      <c r="C700" s="61"/>
    </row>
    <row r="701" spans="3:3" ht="12.75">
      <c r="C701" s="61"/>
    </row>
    <row r="702" spans="3:3" ht="12.75">
      <c r="C702" s="61"/>
    </row>
    <row r="703" spans="3:3" ht="12.75">
      <c r="C703" s="61"/>
    </row>
    <row r="704" spans="3:3" ht="12.75">
      <c r="C704" s="61"/>
    </row>
    <row r="705" spans="3:3" ht="12.75">
      <c r="C705" s="61"/>
    </row>
    <row r="706" spans="3:3" ht="12.75">
      <c r="C706" s="61"/>
    </row>
    <row r="707" spans="3:3" ht="12.75">
      <c r="C707" s="61"/>
    </row>
    <row r="708" spans="3:3" ht="12.75">
      <c r="C708" s="61"/>
    </row>
    <row r="709" spans="3:3" ht="12.75">
      <c r="C709" s="61"/>
    </row>
    <row r="710" spans="3:3" ht="12.75">
      <c r="C710" s="61"/>
    </row>
    <row r="711" spans="3:3" ht="12.75">
      <c r="C711" s="61"/>
    </row>
    <row r="712" spans="3:3" ht="12.75">
      <c r="C712" s="61"/>
    </row>
    <row r="713" spans="3:3" ht="12.75">
      <c r="C713" s="61"/>
    </row>
    <row r="714" spans="3:3" ht="12.75">
      <c r="C714" s="61"/>
    </row>
    <row r="715" spans="3:3" ht="12.75">
      <c r="C715" s="61"/>
    </row>
    <row r="716" spans="3:3" ht="12.75">
      <c r="C716" s="61"/>
    </row>
    <row r="717" spans="3:3" ht="12.75">
      <c r="C717" s="61"/>
    </row>
    <row r="718" spans="3:3" ht="12.75">
      <c r="C718" s="61"/>
    </row>
    <row r="719" spans="3:3" ht="12.75">
      <c r="C719" s="61"/>
    </row>
    <row r="720" spans="3:3" ht="12.75">
      <c r="C720" s="61"/>
    </row>
    <row r="721" spans="3:3" ht="12.75">
      <c r="C721" s="61"/>
    </row>
    <row r="722" spans="3:3" ht="12.75">
      <c r="C722" s="61"/>
    </row>
    <row r="723" spans="3:3" ht="12.75">
      <c r="C723" s="61"/>
    </row>
    <row r="724" spans="3:3" ht="12.75">
      <c r="C724" s="61"/>
    </row>
    <row r="725" spans="3:3" ht="12.75">
      <c r="C725" s="61"/>
    </row>
    <row r="726" spans="3:3" ht="12.75">
      <c r="C726" s="61"/>
    </row>
    <row r="727" spans="3:3" ht="12.75">
      <c r="C727" s="61"/>
    </row>
    <row r="728" spans="3:3" ht="12.75">
      <c r="C728" s="61"/>
    </row>
    <row r="729" spans="3:3" ht="12.75">
      <c r="C729" s="61"/>
    </row>
    <row r="730" spans="3:3" ht="12.75">
      <c r="C730" s="61"/>
    </row>
    <row r="731" spans="3:3" ht="12.75">
      <c r="C731" s="61"/>
    </row>
    <row r="732" spans="3:3" ht="12.75">
      <c r="C732" s="61"/>
    </row>
    <row r="733" spans="3:3" ht="12.75">
      <c r="C733" s="61"/>
    </row>
    <row r="734" spans="3:3" ht="12.75">
      <c r="C734" s="61"/>
    </row>
    <row r="735" spans="3:3" ht="12.75">
      <c r="C735" s="61"/>
    </row>
    <row r="736" spans="3:3" ht="12.75">
      <c r="C736" s="61"/>
    </row>
    <row r="737" spans="3:3" ht="12.75">
      <c r="C737" s="61"/>
    </row>
    <row r="738" spans="3:3" ht="12.75">
      <c r="C738" s="61"/>
    </row>
    <row r="739" spans="3:3" ht="12.75">
      <c r="C739" s="61"/>
    </row>
    <row r="740" spans="3:3" ht="12.75">
      <c r="C740" s="61"/>
    </row>
    <row r="741" spans="3:3" ht="12.75">
      <c r="C741" s="61"/>
    </row>
    <row r="742" spans="3:3" ht="12.75">
      <c r="C742" s="61"/>
    </row>
    <row r="743" spans="3:3" ht="12.75">
      <c r="C743" s="61"/>
    </row>
    <row r="744" spans="3:3" ht="12.75">
      <c r="C744" s="61"/>
    </row>
    <row r="745" spans="3:3" ht="12.75">
      <c r="C745" s="61"/>
    </row>
    <row r="746" spans="3:3" ht="12.75">
      <c r="C746" s="61"/>
    </row>
    <row r="747" spans="3:3" ht="12.75">
      <c r="C747" s="61"/>
    </row>
    <row r="748" spans="3:3" ht="12.75">
      <c r="C748" s="61"/>
    </row>
    <row r="749" spans="3:3" ht="12.75">
      <c r="C749" s="61"/>
    </row>
    <row r="750" spans="3:3" ht="12.75">
      <c r="C750" s="61"/>
    </row>
    <row r="751" spans="3:3" ht="12.75">
      <c r="C751" s="61"/>
    </row>
    <row r="752" spans="3:3" ht="12.75">
      <c r="C752" s="61"/>
    </row>
    <row r="753" spans="3:3" ht="12.75">
      <c r="C753" s="61"/>
    </row>
    <row r="754" spans="3:3" ht="12.75">
      <c r="C754" s="61"/>
    </row>
    <row r="755" spans="3:3" ht="12.75">
      <c r="C755" s="61"/>
    </row>
    <row r="756" spans="3:3" ht="12.75">
      <c r="C756" s="61"/>
    </row>
    <row r="757" spans="3:3" ht="12.75">
      <c r="C757" s="61"/>
    </row>
    <row r="758" spans="3:3" ht="12.75">
      <c r="C758" s="61"/>
    </row>
    <row r="759" spans="3:3" ht="12.75">
      <c r="C759" s="61"/>
    </row>
    <row r="760" spans="3:3" ht="12.75">
      <c r="C760" s="61"/>
    </row>
    <row r="761" spans="3:3" ht="12.75">
      <c r="C761" s="61"/>
    </row>
    <row r="762" spans="3:3" ht="12.75">
      <c r="C762" s="61"/>
    </row>
    <row r="763" spans="3:3" ht="12.75">
      <c r="C763" s="61"/>
    </row>
    <row r="764" spans="3:3" ht="12.75">
      <c r="C764" s="61"/>
    </row>
    <row r="765" spans="3:3" ht="12.75">
      <c r="C765" s="61"/>
    </row>
    <row r="766" spans="3:3" ht="12.75">
      <c r="C766" s="61"/>
    </row>
    <row r="767" spans="3:3" ht="12.75">
      <c r="C767" s="61"/>
    </row>
    <row r="768" spans="3:3" ht="12.75">
      <c r="C768" s="61"/>
    </row>
    <row r="769" spans="3:3" ht="12.75">
      <c r="C769" s="61"/>
    </row>
    <row r="770" spans="3:3" ht="12.75">
      <c r="C770" s="61"/>
    </row>
    <row r="771" spans="3:3" ht="12.75">
      <c r="C771" s="61"/>
    </row>
    <row r="772" spans="3:3" ht="12.75">
      <c r="C772" s="61"/>
    </row>
    <row r="773" spans="3:3" ht="12.75">
      <c r="C773" s="61"/>
    </row>
    <row r="774" spans="3:3" ht="12.75">
      <c r="C774" s="61"/>
    </row>
    <row r="775" spans="3:3" ht="12.75">
      <c r="C775" s="61"/>
    </row>
    <row r="776" spans="3:3" ht="12.75">
      <c r="C776" s="61"/>
    </row>
    <row r="777" spans="3:3" ht="12.75">
      <c r="C777" s="61"/>
    </row>
    <row r="778" spans="3:3" ht="12.75">
      <c r="C778" s="61"/>
    </row>
    <row r="779" spans="3:3" ht="12.75">
      <c r="C779" s="61"/>
    </row>
    <row r="780" spans="3:3" ht="12.75">
      <c r="C780" s="61"/>
    </row>
    <row r="781" spans="3:3" ht="12.75">
      <c r="C781" s="61"/>
    </row>
    <row r="782" spans="3:3" ht="12.75">
      <c r="C782" s="61"/>
    </row>
    <row r="783" spans="3:3" ht="12.75">
      <c r="C783" s="61"/>
    </row>
    <row r="784" spans="3:3" ht="12.75">
      <c r="C784" s="61"/>
    </row>
    <row r="785" spans="3:3" ht="12.75">
      <c r="C785" s="61"/>
    </row>
    <row r="786" spans="3:3" ht="12.75">
      <c r="C786" s="61"/>
    </row>
    <row r="787" spans="3:3" ht="12.75">
      <c r="C787" s="61"/>
    </row>
    <row r="788" spans="3:3" ht="12.75">
      <c r="C788" s="61"/>
    </row>
    <row r="789" spans="3:3" ht="12.75">
      <c r="C789" s="61"/>
    </row>
    <row r="790" spans="3:3" ht="12.75">
      <c r="C790" s="61"/>
    </row>
    <row r="791" spans="3:3" ht="12.75">
      <c r="C791" s="61"/>
    </row>
    <row r="792" spans="3:3" ht="12.75">
      <c r="C792" s="61"/>
    </row>
    <row r="793" spans="3:3" ht="12.75">
      <c r="C793" s="61"/>
    </row>
    <row r="794" spans="3:3" ht="12.75">
      <c r="C794" s="61"/>
    </row>
    <row r="795" spans="3:3" ht="12.75">
      <c r="C795" s="61"/>
    </row>
    <row r="796" spans="3:3" ht="12.75">
      <c r="C796" s="61"/>
    </row>
    <row r="797" spans="3:3" ht="12.75">
      <c r="C797" s="61"/>
    </row>
    <row r="798" spans="3:3" ht="12.75">
      <c r="C798" s="61"/>
    </row>
    <row r="799" spans="3:3" ht="12.75">
      <c r="C799" s="61"/>
    </row>
    <row r="800" spans="3:3" ht="12.75">
      <c r="C800" s="61"/>
    </row>
    <row r="801" spans="3:3" ht="12.75">
      <c r="C801" s="61"/>
    </row>
    <row r="802" spans="3:3" ht="12.75">
      <c r="C802" s="61"/>
    </row>
    <row r="803" spans="3:3" ht="12.75">
      <c r="C803" s="61"/>
    </row>
    <row r="804" spans="3:3" ht="12.75">
      <c r="C804" s="61"/>
    </row>
    <row r="805" spans="3:3" ht="12.75">
      <c r="C805" s="61"/>
    </row>
    <row r="806" spans="3:3" ht="12.75">
      <c r="C806" s="61"/>
    </row>
    <row r="807" spans="3:3" ht="12.75">
      <c r="C807" s="61"/>
    </row>
    <row r="808" spans="3:3" ht="12.75">
      <c r="C808" s="61"/>
    </row>
    <row r="809" spans="3:3" ht="12.75">
      <c r="C809" s="61"/>
    </row>
    <row r="810" spans="3:3" ht="12.75">
      <c r="C810" s="61"/>
    </row>
    <row r="811" spans="3:3" ht="12.75">
      <c r="C811" s="61"/>
    </row>
    <row r="812" spans="3:3" ht="12.75">
      <c r="C812" s="61"/>
    </row>
    <row r="813" spans="3:3" ht="12.75">
      <c r="C813" s="61"/>
    </row>
    <row r="814" spans="3:3" ht="12.75">
      <c r="C814" s="61"/>
    </row>
    <row r="815" spans="3:3" ht="12.75">
      <c r="C815" s="61"/>
    </row>
    <row r="816" spans="3:3" ht="12.75">
      <c r="C816" s="61"/>
    </row>
    <row r="817" spans="3:3" ht="12.75">
      <c r="C817" s="61"/>
    </row>
    <row r="818" spans="3:3" ht="12.75">
      <c r="C818" s="61"/>
    </row>
    <row r="819" spans="3:3" ht="12.75">
      <c r="C819" s="61"/>
    </row>
    <row r="820" spans="3:3" ht="12.75">
      <c r="C820" s="61"/>
    </row>
    <row r="821" spans="3:3" ht="12.75">
      <c r="C821" s="61"/>
    </row>
    <row r="822" spans="3:3" ht="12.75">
      <c r="C822" s="61"/>
    </row>
    <row r="823" spans="3:3" ht="12.75">
      <c r="C823" s="61"/>
    </row>
    <row r="824" spans="3:3" ht="12.75">
      <c r="C824" s="61"/>
    </row>
    <row r="825" spans="3:3" ht="12.75">
      <c r="C825" s="61"/>
    </row>
    <row r="826" spans="3:3" ht="12.75">
      <c r="C826" s="61"/>
    </row>
    <row r="827" spans="3:3" ht="12.75">
      <c r="C827" s="61"/>
    </row>
    <row r="828" spans="3:3" ht="12.75">
      <c r="C828" s="61"/>
    </row>
    <row r="829" spans="3:3" ht="12.75">
      <c r="C829" s="61"/>
    </row>
    <row r="830" spans="3:3" ht="12.75">
      <c r="C830" s="61"/>
    </row>
    <row r="831" spans="3:3" ht="12.75">
      <c r="C831" s="61"/>
    </row>
    <row r="832" spans="3:3" ht="12.75">
      <c r="C832" s="61"/>
    </row>
    <row r="833" spans="3:3" ht="12.75">
      <c r="C833" s="61"/>
    </row>
    <row r="834" spans="3:3" ht="12.75">
      <c r="C834" s="61"/>
    </row>
    <row r="835" spans="3:3" ht="12.75">
      <c r="C835" s="61"/>
    </row>
    <row r="836" spans="3:3" ht="12.75">
      <c r="C836" s="61"/>
    </row>
    <row r="837" spans="3:3" ht="12.75">
      <c r="C837" s="61"/>
    </row>
    <row r="838" spans="3:3" ht="12.75">
      <c r="C838" s="61"/>
    </row>
    <row r="839" spans="3:3" ht="12.75">
      <c r="C839" s="61"/>
    </row>
    <row r="840" spans="3:3" ht="12.75">
      <c r="C840" s="61"/>
    </row>
    <row r="841" spans="3:3" ht="12.75">
      <c r="C841" s="61"/>
    </row>
    <row r="842" spans="3:3" ht="12.75">
      <c r="C842" s="61"/>
    </row>
    <row r="843" spans="3:3" ht="12.75">
      <c r="C843" s="61"/>
    </row>
    <row r="844" spans="3:3" ht="12.75">
      <c r="C844" s="61"/>
    </row>
    <row r="845" spans="3:3" ht="12.75">
      <c r="C845" s="61"/>
    </row>
    <row r="846" spans="3:3" ht="12.75">
      <c r="C846" s="61"/>
    </row>
    <row r="847" spans="3:3" ht="12.75">
      <c r="C847" s="61"/>
    </row>
    <row r="848" spans="3:3" ht="12.75">
      <c r="C848" s="61"/>
    </row>
    <row r="849" spans="3:3" ht="12.75">
      <c r="C849" s="61"/>
    </row>
    <row r="850" spans="3:3" ht="12.75">
      <c r="C850" s="61"/>
    </row>
    <row r="851" spans="3:3" ht="12.75">
      <c r="C851" s="61"/>
    </row>
    <row r="852" spans="3:3" ht="12.75">
      <c r="C852" s="61"/>
    </row>
    <row r="853" spans="3:3" ht="12.75">
      <c r="C853" s="61"/>
    </row>
    <row r="854" spans="3:3" ht="12.75">
      <c r="C854" s="61"/>
    </row>
    <row r="855" spans="3:3" ht="12.75">
      <c r="C855" s="61"/>
    </row>
    <row r="856" spans="3:3" ht="12.75">
      <c r="C856" s="61"/>
    </row>
    <row r="857" spans="3:3" ht="12.75">
      <c r="C857" s="61"/>
    </row>
    <row r="858" spans="3:3" ht="12.75">
      <c r="C858" s="61"/>
    </row>
    <row r="859" spans="3:3" ht="12.75">
      <c r="C859" s="61"/>
    </row>
    <row r="860" spans="3:3" ht="12.75">
      <c r="C860" s="61"/>
    </row>
    <row r="861" spans="3:3" ht="12.75">
      <c r="C861" s="61"/>
    </row>
    <row r="862" spans="3:3" ht="12.75">
      <c r="C862" s="61"/>
    </row>
    <row r="863" spans="3:3" ht="12.75">
      <c r="C863" s="61"/>
    </row>
    <row r="864" spans="3:3" ht="12.75">
      <c r="C864" s="61"/>
    </row>
    <row r="865" spans="3:3" ht="12.75">
      <c r="C865" s="61"/>
    </row>
    <row r="866" spans="3:3" ht="12.75">
      <c r="C866" s="61"/>
    </row>
    <row r="867" spans="3:3" ht="12.75">
      <c r="C867" s="61"/>
    </row>
    <row r="868" spans="3:3" ht="12.75">
      <c r="C868" s="61"/>
    </row>
    <row r="869" spans="3:3" ht="12.75">
      <c r="C869" s="61"/>
    </row>
    <row r="870" spans="3:3" ht="12.75">
      <c r="C870" s="61"/>
    </row>
    <row r="871" spans="3:3" ht="12.75">
      <c r="C871" s="61"/>
    </row>
    <row r="872" spans="3:3" ht="12.75">
      <c r="C872" s="61"/>
    </row>
    <row r="873" spans="3:3" ht="12.75">
      <c r="C873" s="61"/>
    </row>
    <row r="874" spans="3:3" ht="12.75">
      <c r="C874" s="61"/>
    </row>
    <row r="875" spans="3:3" ht="12.75">
      <c r="C875" s="61"/>
    </row>
    <row r="876" spans="3:3" ht="12.75">
      <c r="C876" s="61"/>
    </row>
    <row r="877" spans="3:3" ht="12.75">
      <c r="C877" s="61"/>
    </row>
    <row r="878" spans="3:3" ht="12.75">
      <c r="C878" s="61"/>
    </row>
    <row r="879" spans="3:3" ht="12.75">
      <c r="C879" s="61"/>
    </row>
    <row r="880" spans="3:3" ht="12.75">
      <c r="C880" s="61"/>
    </row>
    <row r="881" spans="3:3" ht="12.75">
      <c r="C881" s="61"/>
    </row>
    <row r="882" spans="3:3" ht="12.75">
      <c r="C882" s="61"/>
    </row>
    <row r="883" spans="3:3" ht="12.75">
      <c r="C883" s="61"/>
    </row>
    <row r="884" spans="3:3" ht="12.75">
      <c r="C884" s="61"/>
    </row>
    <row r="885" spans="3:3" ht="12.75">
      <c r="C885" s="61"/>
    </row>
    <row r="886" spans="3:3" ht="12.75">
      <c r="C886" s="61"/>
    </row>
    <row r="887" spans="3:3" ht="12.75">
      <c r="C887" s="61"/>
    </row>
    <row r="888" spans="3:3" ht="12.75">
      <c r="C888" s="61"/>
    </row>
    <row r="889" spans="3:3" ht="12.75">
      <c r="C889" s="61"/>
    </row>
    <row r="890" spans="3:3" ht="12.75">
      <c r="C890" s="61"/>
    </row>
    <row r="891" spans="3:3" ht="12.75">
      <c r="C891" s="61"/>
    </row>
    <row r="892" spans="3:3" ht="12.75">
      <c r="C892" s="61"/>
    </row>
    <row r="893" spans="3:3" ht="12.75">
      <c r="C893" s="61"/>
    </row>
    <row r="894" spans="3:3" ht="12.75">
      <c r="C894" s="61"/>
    </row>
    <row r="895" spans="3:3" ht="12.75">
      <c r="C895" s="61"/>
    </row>
    <row r="896" spans="3:3" ht="12.75">
      <c r="C896" s="61"/>
    </row>
    <row r="897" spans="3:3" ht="12.75">
      <c r="C897" s="61"/>
    </row>
    <row r="898" spans="3:3" ht="12.75">
      <c r="C898" s="61"/>
    </row>
    <row r="899" spans="3:3" ht="12.75">
      <c r="C899" s="61"/>
    </row>
    <row r="900" spans="3:3" ht="12.75">
      <c r="C900" s="61"/>
    </row>
    <row r="901" spans="3:3" ht="12.75">
      <c r="C901" s="61"/>
    </row>
    <row r="902" spans="3:3" ht="12.75">
      <c r="C902" s="61"/>
    </row>
    <row r="903" spans="3:3" ht="12.75">
      <c r="C903" s="61"/>
    </row>
    <row r="904" spans="3:3" ht="12.75">
      <c r="C904" s="61"/>
    </row>
    <row r="905" spans="3:3" ht="12.75">
      <c r="C905" s="61"/>
    </row>
    <row r="906" spans="3:3" ht="12.75">
      <c r="C906" s="61"/>
    </row>
    <row r="907" spans="3:3" ht="12.75">
      <c r="C907" s="61"/>
    </row>
    <row r="908" spans="3:3" ht="12.75">
      <c r="C908" s="61"/>
    </row>
    <row r="909" spans="3:3" ht="12.75">
      <c r="C909" s="61"/>
    </row>
    <row r="910" spans="3:3" ht="12.75">
      <c r="C910" s="61"/>
    </row>
    <row r="911" spans="3:3" ht="12.75">
      <c r="C911" s="61"/>
    </row>
    <row r="912" spans="3:3" ht="12.75">
      <c r="C912" s="61"/>
    </row>
    <row r="913" spans="3:3" ht="12.75">
      <c r="C913" s="61"/>
    </row>
    <row r="914" spans="3:3" ht="12.75">
      <c r="C914" s="61"/>
    </row>
    <row r="915" spans="3:3" ht="12.75">
      <c r="C915" s="61"/>
    </row>
    <row r="916" spans="3:3" ht="12.75">
      <c r="C916" s="61"/>
    </row>
    <row r="917" spans="3:3" ht="12.75">
      <c r="C917" s="61"/>
    </row>
    <row r="918" spans="3:3" ht="12.75">
      <c r="C918" s="61"/>
    </row>
    <row r="919" spans="3:3" ht="12.75">
      <c r="C919" s="61"/>
    </row>
    <row r="920" spans="3:3" ht="12.75">
      <c r="C920" s="61"/>
    </row>
    <row r="921" spans="3:3" ht="12.75">
      <c r="C921" s="61"/>
    </row>
    <row r="922" spans="3:3" ht="12.75">
      <c r="C922" s="61"/>
    </row>
    <row r="923" spans="3:3" ht="12.75">
      <c r="C923" s="61"/>
    </row>
    <row r="924" spans="3:3" ht="12.75">
      <c r="C924" s="61"/>
    </row>
    <row r="925" spans="3:3" ht="12.75">
      <c r="C925" s="61"/>
    </row>
    <row r="926" spans="3:3" ht="12.75">
      <c r="C926" s="61"/>
    </row>
    <row r="927" spans="3:3" ht="12.75">
      <c r="C927" s="61"/>
    </row>
    <row r="928" spans="3:3" ht="12.75">
      <c r="C928" s="61"/>
    </row>
    <row r="929" spans="3:3" ht="12.75">
      <c r="C929" s="61"/>
    </row>
    <row r="930" spans="3:3" ht="12.75">
      <c r="C930" s="61"/>
    </row>
    <row r="931" spans="3:3" ht="12.75">
      <c r="C931" s="61"/>
    </row>
    <row r="932" spans="3:3" ht="12.75">
      <c r="C932" s="61"/>
    </row>
    <row r="933" spans="3:3" ht="12.75">
      <c r="C933" s="61"/>
    </row>
    <row r="934" spans="3:3" ht="12.75">
      <c r="C934" s="61"/>
    </row>
    <row r="935" spans="3:3" ht="12.75">
      <c r="C935" s="61"/>
    </row>
    <row r="936" spans="3:3" ht="12.75">
      <c r="C936" s="61"/>
    </row>
    <row r="937" spans="3:3" ht="12.75">
      <c r="C937" s="61"/>
    </row>
    <row r="938" spans="3:3" ht="12.75">
      <c r="C938" s="61"/>
    </row>
    <row r="939" spans="3:3" ht="12.75">
      <c r="C939" s="61"/>
    </row>
    <row r="940" spans="3:3" ht="12.75">
      <c r="C940" s="61"/>
    </row>
    <row r="941" spans="3:3" ht="12.75">
      <c r="C941" s="61"/>
    </row>
    <row r="942" spans="3:3" ht="12.75">
      <c r="C942" s="61"/>
    </row>
    <row r="943" spans="3:3" ht="12.75">
      <c r="C943" s="61"/>
    </row>
    <row r="944" spans="3:3" ht="12.75">
      <c r="C944" s="61"/>
    </row>
    <row r="945" spans="3:3" ht="12.75">
      <c r="C945" s="61"/>
    </row>
    <row r="946" spans="3:3" ht="12.75">
      <c r="C946" s="61"/>
    </row>
    <row r="947" spans="3:3" ht="12.75">
      <c r="C947" s="61"/>
    </row>
    <row r="948" spans="3:3" ht="12.75">
      <c r="C948" s="61"/>
    </row>
    <row r="949" spans="3:3" ht="12.75">
      <c r="C949" s="61"/>
    </row>
    <row r="950" spans="3:3" ht="12.75">
      <c r="C950" s="61"/>
    </row>
    <row r="951" spans="3:3" ht="12.75">
      <c r="C951" s="61"/>
    </row>
    <row r="952" spans="3:3" ht="12.75">
      <c r="C952" s="61"/>
    </row>
    <row r="953" spans="3:3" ht="12.75">
      <c r="C953" s="61"/>
    </row>
    <row r="954" spans="3:3" ht="12.75">
      <c r="C954" s="61"/>
    </row>
    <row r="955" spans="3:3" ht="12.75">
      <c r="C955" s="61"/>
    </row>
    <row r="956" spans="3:3" ht="12.75">
      <c r="C956" s="61"/>
    </row>
    <row r="957" spans="3:3" ht="12.75">
      <c r="C957" s="61"/>
    </row>
    <row r="958" spans="3:3" ht="12.75">
      <c r="C958" s="61"/>
    </row>
    <row r="959" spans="3:3" ht="12.75">
      <c r="C959" s="61"/>
    </row>
    <row r="960" spans="3:3" ht="12.75">
      <c r="C960" s="61"/>
    </row>
    <row r="961" spans="3:3" ht="12.75">
      <c r="C961" s="61"/>
    </row>
    <row r="962" spans="3:3" ht="12.75">
      <c r="C962" s="61"/>
    </row>
    <row r="963" spans="3:3" ht="12.75">
      <c r="C963" s="61"/>
    </row>
    <row r="964" spans="3:3" ht="12.75">
      <c r="C964" s="61"/>
    </row>
    <row r="965" spans="3:3" ht="12.75">
      <c r="C965" s="61"/>
    </row>
    <row r="966" spans="3:3" ht="12.75">
      <c r="C966" s="61"/>
    </row>
    <row r="967" spans="3:3" ht="12.75">
      <c r="C967" s="61"/>
    </row>
    <row r="968" spans="3:3" ht="12.75">
      <c r="C968" s="61"/>
    </row>
    <row r="969" spans="3:3" ht="12.75">
      <c r="C969" s="61"/>
    </row>
    <row r="970" spans="3:3" ht="12.75">
      <c r="C970" s="61"/>
    </row>
    <row r="971" spans="3:3" ht="12.75">
      <c r="C971" s="61"/>
    </row>
    <row r="972" spans="3:3" ht="12.75">
      <c r="C972" s="61"/>
    </row>
    <row r="973" spans="3:3" ht="12.75">
      <c r="C973" s="61"/>
    </row>
    <row r="974" spans="3:3" ht="12.75">
      <c r="C974" s="61"/>
    </row>
    <row r="975" spans="3:3" ht="12.75">
      <c r="C975" s="61"/>
    </row>
    <row r="976" spans="3:3" ht="12.75">
      <c r="C976" s="61"/>
    </row>
    <row r="977" spans="3:3" ht="12.75">
      <c r="C977" s="61"/>
    </row>
    <row r="978" spans="3:3" ht="12.75">
      <c r="C978" s="61"/>
    </row>
    <row r="979" spans="3:3" ht="12.75">
      <c r="C979" s="61"/>
    </row>
    <row r="980" spans="3:3" ht="12.75">
      <c r="C980" s="61"/>
    </row>
    <row r="981" spans="3:3" ht="12.75">
      <c r="C981" s="61"/>
    </row>
    <row r="982" spans="3:3" ht="12.75">
      <c r="C982" s="61"/>
    </row>
    <row r="983" spans="3:3" ht="12.75">
      <c r="C983" s="61"/>
    </row>
    <row r="984" spans="3:3" ht="12.75">
      <c r="C984" s="61"/>
    </row>
    <row r="985" spans="3:3" ht="12.75">
      <c r="C985" s="61"/>
    </row>
    <row r="986" spans="3:3" ht="12.75">
      <c r="C986" s="61"/>
    </row>
    <row r="987" spans="3:3" ht="12.75">
      <c r="C987" s="61"/>
    </row>
    <row r="988" spans="3:3" ht="12.75">
      <c r="C988" s="61"/>
    </row>
    <row r="989" spans="3:3" ht="12.75">
      <c r="C989" s="61"/>
    </row>
    <row r="990" spans="3:3" ht="12.75">
      <c r="C990" s="61"/>
    </row>
    <row r="991" spans="3:3" ht="12.75">
      <c r="C991" s="61"/>
    </row>
    <row r="992" spans="3:3" ht="12.75">
      <c r="C992" s="61"/>
    </row>
    <row r="993" spans="3:3" ht="12.75">
      <c r="C993" s="61"/>
    </row>
    <row r="994" spans="3:3" ht="12.75">
      <c r="C994" s="61"/>
    </row>
    <row r="995" spans="3:3" ht="12.75">
      <c r="C995" s="61"/>
    </row>
    <row r="996" spans="3:3" ht="12.75">
      <c r="C996" s="61"/>
    </row>
    <row r="997" spans="3:3" ht="12.75">
      <c r="C997" s="61"/>
    </row>
    <row r="998" spans="3:3" ht="12.75">
      <c r="C998" s="61"/>
    </row>
    <row r="999" spans="3:3" ht="12.75">
      <c r="C999" s="61"/>
    </row>
    <row r="1000" spans="3:3" ht="12.75">
      <c r="C1000" s="61"/>
    </row>
    <row r="1001" spans="3:3" ht="12.75">
      <c r="C1001" s="61"/>
    </row>
    <row r="1002" spans="3:3" ht="12.75">
      <c r="C1002" s="61"/>
    </row>
    <row r="1003" spans="3:3" ht="12.75">
      <c r="C1003" s="61"/>
    </row>
    <row r="1004" spans="3:3" ht="12.75">
      <c r="C1004" s="61"/>
    </row>
    <row r="1005" spans="3:3" ht="12.75">
      <c r="C1005" s="61"/>
    </row>
    <row r="1006" spans="3:3" ht="12.75">
      <c r="C1006" s="61"/>
    </row>
    <row r="1007" spans="3:3" ht="12.75">
      <c r="C1007" s="61"/>
    </row>
    <row r="1008" spans="3:3" ht="12.75">
      <c r="C1008" s="61"/>
    </row>
    <row r="1009" spans="3:3" ht="12.75">
      <c r="C1009" s="61"/>
    </row>
    <row r="1010" spans="3:3" ht="12.75">
      <c r="C1010" s="61"/>
    </row>
    <row r="1011" spans="3:3" ht="12.75">
      <c r="C1011" s="61"/>
    </row>
    <row r="1012" spans="3:3" ht="12.75">
      <c r="C1012" s="61"/>
    </row>
    <row r="1013" spans="3:3" ht="12.75">
      <c r="C1013" s="61"/>
    </row>
    <row r="1014" spans="3:3" ht="12.75">
      <c r="C1014" s="61"/>
    </row>
    <row r="1015" spans="3:3" ht="12.75">
      <c r="C1015" s="61"/>
    </row>
    <row r="1016" spans="3:3" ht="12.75">
      <c r="C1016" s="61"/>
    </row>
    <row r="1017" spans="3:3" ht="12.75">
      <c r="C1017" s="61"/>
    </row>
    <row r="1018" spans="3:3" ht="12.75">
      <c r="C1018" s="61"/>
    </row>
    <row r="1019" spans="3:3" ht="12.75">
      <c r="C1019" s="61"/>
    </row>
    <row r="1020" spans="3:3" ht="12.75">
      <c r="C1020" s="61"/>
    </row>
    <row r="1021" spans="3:3" ht="12.75">
      <c r="C1021" s="61"/>
    </row>
    <row r="1022" spans="3:3" ht="12.75">
      <c r="C1022" s="61"/>
    </row>
    <row r="1023" spans="3:3" ht="12.75">
      <c r="C1023" s="61"/>
    </row>
    <row r="1024" spans="3:3" ht="12.75">
      <c r="C1024" s="61"/>
    </row>
    <row r="1025" spans="3:3" ht="12.75">
      <c r="C1025" s="61"/>
    </row>
    <row r="1026" spans="3:3" ht="12.75">
      <c r="C1026" s="61"/>
    </row>
    <row r="1027" spans="3:3" ht="12.75">
      <c r="C1027" s="61"/>
    </row>
    <row r="1028" spans="3:3" ht="12.75">
      <c r="C1028" s="61"/>
    </row>
    <row r="1029" spans="3:3" ht="12.75">
      <c r="C1029" s="61"/>
    </row>
    <row r="1030" spans="3:3" ht="12.75">
      <c r="C1030" s="61"/>
    </row>
    <row r="1031" spans="3:3" ht="12.75">
      <c r="C1031" s="61"/>
    </row>
    <row r="1032" spans="3:3" ht="12.75">
      <c r="C1032" s="61"/>
    </row>
    <row r="1033" spans="3:3" ht="12.75">
      <c r="C1033" s="61"/>
    </row>
    <row r="1034" spans="3:3" ht="12.75">
      <c r="C1034" s="61"/>
    </row>
    <row r="1035" spans="3:3" ht="12.75">
      <c r="C1035" s="61"/>
    </row>
    <row r="1036" spans="3:3" ht="12.75">
      <c r="C1036" s="61"/>
    </row>
    <row r="1037" spans="3:3" ht="12.75">
      <c r="C1037" s="61"/>
    </row>
    <row r="1038" spans="3:3" ht="12.75">
      <c r="C1038" s="61"/>
    </row>
    <row r="1039" spans="3:3" ht="12.75">
      <c r="C1039" s="61"/>
    </row>
  </sheetData>
  <mergeCells count="1">
    <mergeCell ref="A1:D3"/>
  </mergeCells>
  <hyperlinks>
    <hyperlink ref="C9" r:id="rId1"/>
    <hyperlink ref="D17" r:id="rId2"/>
    <hyperlink ref="C19" r:id="rId3"/>
  </hyperlinks>
  <pageMargins left="0.7" right="0.7" top="0.75" bottom="0.75" header="0.3" footer="0.3"/>
  <pageSetup scale="21" fitToHeight="0" orientation="landscape"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Education and Daily Activities</vt:lpstr>
      <vt:lpstr>Food, Finances, and Services</vt:lpstr>
      <vt:lpstr>'Education and Daily Activities'!Print_Area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Brenda Linden</dc:creator>
  <cp:lastModifiedBy>Brenda Linden</cp:lastModifiedBy>
  <cp:lastPrinted>2020-03-22T20:43:52Z</cp:lastPrinted>
  <dcterms:created xsi:type="dcterms:W3CDTF">2020-03-22T20:43:22Z</dcterms:created>
  <dcterms:modified xsi:type="dcterms:W3CDTF">2020-03-22T20:45:05Z</dcterms:modified>
</cp:coreProperties>
</file>